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492" firstSheet="7" activeTab="7"/>
  </bookViews>
  <sheets>
    <sheet name="Затраты ВДГО 2022" sheetId="3" state="hidden" r:id="rId1"/>
    <sheet name="распределение затрат ВДГО" sheetId="9" state="hidden" r:id="rId2"/>
    <sheet name="заработная плата слесарь" sheetId="10" state="hidden" r:id="rId3"/>
    <sheet name="п.4 " sheetId="1" state="hidden" r:id="rId4"/>
    <sheet name="ИПЦ" sheetId="6" state="hidden" r:id="rId5"/>
    <sheet name="п.13" sheetId="2" state="hidden" r:id="rId6"/>
    <sheet name="п.16" sheetId="4" state="hidden" r:id="rId7"/>
    <sheet name="Раздел 3 гл.2_2024г." sheetId="11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C28" i="2"/>
  <c r="I171" i="3"/>
  <c r="I81" i="3"/>
  <c r="I35" i="3"/>
  <c r="E15" i="1"/>
  <c r="E14" i="1"/>
  <c r="F92" i="10" l="1"/>
  <c r="G10" i="10" l="1"/>
  <c r="D13" i="1" s="1"/>
  <c r="G12" i="10"/>
  <c r="C14" i="1"/>
  <c r="G11" i="10"/>
  <c r="G104" i="10"/>
  <c r="G103" i="10"/>
  <c r="G102" i="10"/>
  <c r="G101" i="10"/>
  <c r="G100" i="10"/>
  <c r="G98" i="10"/>
  <c r="H4" i="10" s="1"/>
  <c r="G97" i="10"/>
  <c r="G94" i="10"/>
  <c r="G93" i="10"/>
  <c r="G4" i="10" s="1"/>
  <c r="I4" i="10" l="1"/>
  <c r="G151" i="9" l="1"/>
  <c r="C29" i="2" l="1"/>
  <c r="D26" i="4" l="1"/>
  <c r="D27" i="4" l="1"/>
  <c r="F26" i="4" s="1"/>
  <c r="F16" i="1"/>
  <c r="F15" i="1"/>
  <c r="F14" i="1"/>
  <c r="C31" i="2"/>
  <c r="C30" i="2"/>
  <c r="C13" i="1"/>
  <c r="E13" i="1" s="1"/>
  <c r="F13" i="1" l="1"/>
  <c r="E18" i="1"/>
  <c r="C18" i="1"/>
  <c r="C33" i="2" s="1"/>
  <c r="F17" i="1" s="1"/>
  <c r="D19" i="4"/>
  <c r="F20" i="1" l="1"/>
</calcChain>
</file>

<file path=xl/comments1.xml><?xml version="1.0" encoding="utf-8"?>
<comments xmlns="http://schemas.openxmlformats.org/spreadsheetml/2006/main">
  <authors>
    <author>Автор</author>
  </authors>
  <commentLis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Методика СТО 6.4-2015</t>
        </r>
      </text>
    </comment>
  </commentList>
</comments>
</file>

<file path=xl/sharedStrings.xml><?xml version="1.0" encoding="utf-8"?>
<sst xmlns="http://schemas.openxmlformats.org/spreadsheetml/2006/main" count="941" uniqueCount="537">
  <si>
    <t>где:</t>
  </si>
  <si>
    <t>М - материальные затраты;</t>
  </si>
  <si>
    <t>СВ - отчисления на страховые взносы от заработной платы основных (производственных) работников;</t>
  </si>
  <si>
    <t>А - амортизационные отчисления на восстановление основных средств, необходимых непосредственно для выполнения работ (оказания услуг) по техническому обслуживанию ВКГО в многоквартирном доме и техническому обслуживанию ВДГО в жилом доме;</t>
  </si>
  <si>
    <t>Пр - прочие расходы.</t>
  </si>
  <si>
    <t>4. Расходы (Рi), предусмотренные подпунктами "а" и "в" пункта 3 настоящих Методических указаний, рассчитываются по следующей формуле:</t>
  </si>
  <si>
    <t>Рi = М + ЗПосн + СВ + А + Пр</t>
  </si>
  <si>
    <t>ЗПосн - затраты на оплату труда основных (производственных) работников;</t>
  </si>
  <si>
    <t xml:space="preserve">№ п.п. </t>
  </si>
  <si>
    <t>Наименование показателя, статей затрат</t>
  </si>
  <si>
    <t>Сумма, руб.</t>
  </si>
  <si>
    <t>Материальные затраты</t>
  </si>
  <si>
    <t>13. Прочие расходы исполнителя, связанные с выполнением работ (оказанием услуг) по техническому обслуживанию ВКГО в многоквартирном доме, следует определять как сумму отдельных элементов общепроизводственных и общехозяйственных расходов, а именно:</t>
  </si>
  <si>
    <t>- заработной платы общепроизводственного персонала и общехозяйственного персонала (в том числе административно-управленческого персонала) и отчислений на социальные нужды от данной заработной платы;</t>
  </si>
  <si>
    <t>- амортизации по основным средствам общехозяйственного назначения (зданиям, сооружениям и оборудованию);</t>
  </si>
  <si>
    <t>- суммы налогов, сборов и иных обязательных платежей, включаемых в себестоимость в соответствии с законодательством о налогах и сборах;</t>
  </si>
  <si>
    <t>- расходов на служебные командировки и разъезды;</t>
  </si>
  <si>
    <t>- оплаты приобретаемых канцелярских принадлежностей и подписных изданий;</t>
  </si>
  <si>
    <t>- представительских расходов;</t>
  </si>
  <si>
    <t>- оплаты коммунальных услуг;</t>
  </si>
  <si>
    <t>- оплаты услуг сторонних организаций, в том числе капитального и текущего ремонта основных средств общепроизводственного и общехозяйственного назначения;</t>
  </si>
  <si>
    <t>- расходов на обеспечение нормальных условий труда и техники безопасности, предусмотренных трудовым законодательством, в том числе расходов на приобретение спецодежды для работников;</t>
  </si>
  <si>
    <t>- платы за аренду в случае аренды отдельных объектов основных средств общехозяйственного назначения;</t>
  </si>
  <si>
    <t>- других затрат общепроизводственного и общехозяйственного характера, относимых на работы (услуги) по техническому обслуживанию ВКГО в многоквартирном доме.</t>
  </si>
  <si>
    <t>Прочие затраты (общепроизводственные и общехозяйственные затраты) следует включать в тариф в соответствии с коэффициентом отнесения общепроизводственных и общехозяйственных затрат на отдельные услуги, оказываемые исполнителем.</t>
  </si>
  <si>
    <t>Коэффициент отнесения прочих затрат (КПр) на работы (услуги) по техническому обслуживанию ВКГО в многоквартирном доме пропорционально заработной плате основных работников рассчитывается по следующей формуле:</t>
  </si>
  <si>
    <t>ПРобщ - общая сумма прочих затрат (соответствующих общепроизводственных и общехозяйственных затрат);</t>
  </si>
  <si>
    <t>ЗП - общий фонд заработной платы исполнителя;</t>
  </si>
  <si>
    <t>ЗПопр - общий фонд заработной платы общепроизводственного персонала;</t>
  </si>
  <si>
    <t>ЗПохз - общий фонд заработной платы общехозяйственного персонала.</t>
  </si>
  <si>
    <t>Расчет коэффициента отнесения прочих затрат на работы (услуги) по техническому обслуживанию ВКГО следует производить на основании отчетных бухгалтерских данных за предыдущий год.</t>
  </si>
  <si>
    <t>Отчет по затратам</t>
  </si>
  <si>
    <t>Параметры:</t>
  </si>
  <si>
    <t>Организация:  Челябинскгоргаз</t>
  </si>
  <si>
    <t>Период отчета: 01.01.2022 - 31.12.2022</t>
  </si>
  <si>
    <t>Отбор:</t>
  </si>
  <si>
    <t>Счет В группе из списка "90.02.1; 90.08.1" И
Номенклатурная группа В группе из списка "Обслуживание ВДГО; Обслуживание ВДГО_ОХР"</t>
  </si>
  <si>
    <t>Статья затрат</t>
  </si>
  <si>
    <t>Производственные затраты</t>
  </si>
  <si>
    <t>Управленческие затраты</t>
  </si>
  <si>
    <t>Итого</t>
  </si>
  <si>
    <t>Сумма</t>
  </si>
  <si>
    <t>Амортизация ОС</t>
  </si>
  <si>
    <t>Амортизация вычислительной техники (оргтехника)</t>
  </si>
  <si>
    <t>Амортизация газопроводов</t>
  </si>
  <si>
    <t>Амортизация зданий</t>
  </si>
  <si>
    <t>Амортизация машин и оборудования</t>
  </si>
  <si>
    <t>Амортизация передаточных устройств</t>
  </si>
  <si>
    <t>Амортизация производственных и хозяйственных инструментов и инвентаря</t>
  </si>
  <si>
    <t>Амортизация сооружений</t>
  </si>
  <si>
    <t>Амортизация транспортных средств</t>
  </si>
  <si>
    <t>Заработная плата и начисления</t>
  </si>
  <si>
    <t>Взносы в ФСС от НС и ПЗ</t>
  </si>
  <si>
    <t>Заработная плата</t>
  </si>
  <si>
    <t>Компенсация продуктов питания</t>
  </si>
  <si>
    <t>Компенсация работнику затрат на использование личного имущества</t>
  </si>
  <si>
    <t>Прочие выплаты ( в том числе по договорам ГПХ)</t>
  </si>
  <si>
    <t>Резерв на годовое вознаграждение</t>
  </si>
  <si>
    <t>Резерв на годовое вознаграждение НС</t>
  </si>
  <si>
    <t>Резерв на годовое вознаграждение с взносов</t>
  </si>
  <si>
    <t>Резерв на отпуска</t>
  </si>
  <si>
    <t>Резерв на отпуска НС</t>
  </si>
  <si>
    <t>Резерв на отпуска с взносов</t>
  </si>
  <si>
    <t>Резерв на пенсионное пособие</t>
  </si>
  <si>
    <t>Резерв на пенсионное пособие НС</t>
  </si>
  <si>
    <t>Резерв на пенсионное пособие с взносов</t>
  </si>
  <si>
    <t>Страховые взносы</t>
  </si>
  <si>
    <t>Затраты на природный газ</t>
  </si>
  <si>
    <t>Газ на собственные нужды</t>
  </si>
  <si>
    <t>Затраты на сжиженный газ</t>
  </si>
  <si>
    <t>Сжиженный газ на а/транспорт</t>
  </si>
  <si>
    <t>Капитальный и текущий ремонт собственными силами</t>
  </si>
  <si>
    <t>Капитальный ремонт газопроводов собственными силами</t>
  </si>
  <si>
    <t>Ремонт автотранспорта собственными силами</t>
  </si>
  <si>
    <t>Ремонт зданий, помещений собственными силами</t>
  </si>
  <si>
    <t>Ремонт измерительных и регулирующих приборов и устройств собственными силами</t>
  </si>
  <si>
    <t>Ремонт машин и оборудования собственными силами</t>
  </si>
  <si>
    <t>Ремонт тепловых сетей и оборудования  (производство)</t>
  </si>
  <si>
    <t>Материалы на технологический процесс и содержание</t>
  </si>
  <si>
    <t>Материалы на содержание и эксплуатацию тепловых сетей и оборудования ( производство теплоэнергии )</t>
  </si>
  <si>
    <t>Материалы на эксплуатацию и содержание автотранспорта</t>
  </si>
  <si>
    <t>Материалы на эксплуатацию и содержание газопроводов</t>
  </si>
  <si>
    <t>Материалы на эксплуатацию и содержание зданий, помещений (кроме хозяйственных расходов)</t>
  </si>
  <si>
    <t>Материалы на эксплуатацию и содержание измерительных приборов</t>
  </si>
  <si>
    <t>Обслуживание внутридомового газового оборудования</t>
  </si>
  <si>
    <t>Охрана труда и техника безопасности</t>
  </si>
  <si>
    <t>Медикаменты, аптечки</t>
  </si>
  <si>
    <t>Моющие средства (по колдоговору)</t>
  </si>
  <si>
    <t>Прочие затраты на охрану труда и ТБ</t>
  </si>
  <si>
    <t>Спецодежда</t>
  </si>
  <si>
    <t>Спецпитание</t>
  </si>
  <si>
    <t>Прочие услуги и затраты</t>
  </si>
  <si>
    <t>Затраты на содержание собак</t>
  </si>
  <si>
    <t>Обслуживание, ремонт офисной техники, средств связи, программ</t>
  </si>
  <si>
    <t>Расходные материалы  для компьютерной и офисной техники</t>
  </si>
  <si>
    <t>Расходные материалы  для средств связи</t>
  </si>
  <si>
    <t>Топливно энергетические ресурсы</t>
  </si>
  <si>
    <t>Топливо</t>
  </si>
  <si>
    <t>Бензин</t>
  </si>
  <si>
    <t>Дизтопливо</t>
  </si>
  <si>
    <t>Масла, мазуты, трансмиссионные</t>
  </si>
  <si>
    <t>Хозяйственные расходы</t>
  </si>
  <si>
    <t>Канцелярские товары</t>
  </si>
  <si>
    <t>Материалы, моющие средства</t>
  </si>
  <si>
    <t>Списание ОС, МПЗ  до 100тыс. руб.</t>
  </si>
  <si>
    <t>Типографские расходы, бланки</t>
  </si>
  <si>
    <t>Энергоресурсы</t>
  </si>
  <si>
    <t>Водоснабжение</t>
  </si>
  <si>
    <t>Электроэнергия</t>
  </si>
  <si>
    <t>Электроэнергия Куйбышева 17а</t>
  </si>
  <si>
    <t>Оплата больничного</t>
  </si>
  <si>
    <t>Прочие</t>
  </si>
  <si>
    <t>Аренда и лизинг</t>
  </si>
  <si>
    <t>Аренда ОС</t>
  </si>
  <si>
    <t>Аренда транспортных средств</t>
  </si>
  <si>
    <t>Гражданско-правовые затраты</t>
  </si>
  <si>
    <t>Агентское вознаграждение за организацию и проведение закупок</t>
  </si>
  <si>
    <t>Госпошлина (кроме госпошлины на техосмотр транспортных средств</t>
  </si>
  <si>
    <t>Другие гражданско-правовые затраты</t>
  </si>
  <si>
    <t>Услуги нотариуса</t>
  </si>
  <si>
    <t>Затраты на PR и GR</t>
  </si>
  <si>
    <t>Другие PR и GR затраты</t>
  </si>
  <si>
    <t>Размещение рекламы и информации</t>
  </si>
  <si>
    <t>Затраты на персонал</t>
  </si>
  <si>
    <t>Затраты на подбор персонала</t>
  </si>
  <si>
    <t>Обучение и повышение квалификации персонала</t>
  </si>
  <si>
    <t>Семинары, конференции</t>
  </si>
  <si>
    <t>Затраты на содержание автотранспорта</t>
  </si>
  <si>
    <t>Другие затраты на автотранспорт (кроме материальных)</t>
  </si>
  <si>
    <t>Техосмотр и инструментальный контроль</t>
  </si>
  <si>
    <t>Капитальный и текущий ремонт силами сторонних организаций</t>
  </si>
  <si>
    <t>Капитальный ремонт зданий, помещений силами сторонних организаций</t>
  </si>
  <si>
    <t>Капитальный ремонт машин и оборудования силами сторонних организаций</t>
  </si>
  <si>
    <t>Ремонт автотранспорта силами сторонних организаций</t>
  </si>
  <si>
    <t>Текущий ремонт машин и оборудования силами сторонних организаций</t>
  </si>
  <si>
    <t>Кассовое обслуживание по некредитным организациям</t>
  </si>
  <si>
    <t>Другие услуги, связанные с приемом денежной наличности</t>
  </si>
  <si>
    <t>Услуги инкассации</t>
  </si>
  <si>
    <t>Командировочные расходы</t>
  </si>
  <si>
    <t>Проезд</t>
  </si>
  <si>
    <t>Проезд (обучение)</t>
  </si>
  <si>
    <t>Проживание</t>
  </si>
  <si>
    <t>Проживание (обучение)</t>
  </si>
  <si>
    <t>Прочие затраты на командировки</t>
  </si>
  <si>
    <t>Прочие затраты на командировки (обучение)</t>
  </si>
  <si>
    <t>Суточные по норме</t>
  </si>
  <si>
    <t>Суточные по норме (обучение)</t>
  </si>
  <si>
    <t>Налоги и аналогичные платежи</t>
  </si>
  <si>
    <t>Налог на землю</t>
  </si>
  <si>
    <t>Налог на имущество</t>
  </si>
  <si>
    <t>Плата за загрязнение окружающей среды</t>
  </si>
  <si>
    <t>Транспортный налог</t>
  </si>
  <si>
    <t>Другие затраты на обслуживание и ремонт офисной техники</t>
  </si>
  <si>
    <t>Информационные услуги по обслуживанию программ и др</t>
  </si>
  <si>
    <t>Программные продукты</t>
  </si>
  <si>
    <t>Регламентное обслуживание  компьютерной и офисной техники</t>
  </si>
  <si>
    <t>Ремонт средств связи</t>
  </si>
  <si>
    <t>Охрана и обеспечение безопасности</t>
  </si>
  <si>
    <t>Охранная сигнализация</t>
  </si>
  <si>
    <t>Пожарная сигнализация</t>
  </si>
  <si>
    <t>Аттестация рабочих мест</t>
  </si>
  <si>
    <t>Зарядка огнетушителей</t>
  </si>
  <si>
    <t>Медосмотр</t>
  </si>
  <si>
    <t>Предрейсовый осмотр</t>
  </si>
  <si>
    <t>Прочие затраты на охрану труда и ТБ  (проч)</t>
  </si>
  <si>
    <t>Услуги по обеспечению промышленной безопасности</t>
  </si>
  <si>
    <t>Аудиторские услуги</t>
  </si>
  <si>
    <t>Вывоз ТБО</t>
  </si>
  <si>
    <t>Другие услуги и затраты в прочих</t>
  </si>
  <si>
    <t>Затраты на экологию  (расчет ,паспорта и др)</t>
  </si>
  <si>
    <t>Изготовление дубликатов ключей</t>
  </si>
  <si>
    <t>Информационные услуги</t>
  </si>
  <si>
    <t>Клининговые услуги</t>
  </si>
  <si>
    <t>Подписка на периодику</t>
  </si>
  <si>
    <t>Представительские расходы</t>
  </si>
  <si>
    <t>Сервис ЕРЦ</t>
  </si>
  <si>
    <t>Услуги на пожарную безопасность</t>
  </si>
  <si>
    <t>Услуги СЭС и ветинспекции, дератизация</t>
  </si>
  <si>
    <t>Страхование</t>
  </si>
  <si>
    <t>Добровольное медицинское страхование</t>
  </si>
  <si>
    <t>Страхование автотранспорта ОСАГО</t>
  </si>
  <si>
    <t>Страхование объектов повышенной опасности</t>
  </si>
  <si>
    <t>Услуги связи</t>
  </si>
  <si>
    <t>Городская связь</t>
  </si>
  <si>
    <t>Интернет</t>
  </si>
  <si>
    <t>Междугородняя и международная связь</t>
  </si>
  <si>
    <t>Мобильная связь</t>
  </si>
  <si>
    <t>Сопутствующие услуги связи</t>
  </si>
  <si>
    <t>Услуги почты, телеграфа</t>
  </si>
  <si>
    <t>Услуги содержания и эксплуатации тех.процесса сторонних организаций</t>
  </si>
  <si>
    <t>Ремонт и обслуживание вентсистем и кондиционеров,  ГПМ</t>
  </si>
  <si>
    <t>Ремонт и обслуживание ККМ</t>
  </si>
  <si>
    <t>Техническое освидетельствование емкостей</t>
  </si>
  <si>
    <t>Услуги по техническому обслуживанию метрологического оборудования</t>
  </si>
  <si>
    <t>Услуги по техническому обслуживанию прочего оборудования</t>
  </si>
  <si>
    <t>Услуги поверки  приборов</t>
  </si>
  <si>
    <t>Прочие затраты</t>
  </si>
  <si>
    <t>Тфакт - нормы труда, связанные с выполнением работ (оказанием услуг) по техническому обслуживанию ВКГО в многоквартирном доме за предыдущий год, человеко-часов;</t>
  </si>
  <si>
    <t>Рi на 1 н/ч, руб.</t>
  </si>
  <si>
    <t>16. Тариф на работы (услуги) по техническому обслуживанию единицы i-го вида ВДГО в жилом доме следует рассчитывать по следующей формуле:</t>
  </si>
  <si>
    <t>r - расчетный плановый размер прибыли, определяемый в соответствии с пунктом 24 настоящих Методических указаний.</t>
  </si>
  <si>
    <t>Рi - расходы, относимые на деятельность по выполнению работ (оказанию услуг) по техническому обслуживанию единицы i-го вида ВДГО в жилом доме, включая прочие расходы;</t>
  </si>
  <si>
    <t>24. Расчетный плановый размер прибыли по техническому обслуживанию ВКГО в многоквартирном доме и техническому обслуживанию ВДГО в жилом доме следует рассчитывать по следующей формуле:</t>
  </si>
  <si>
    <t xml:space="preserve"> - необходимый для выполнения работ (оказания услуг) по техническому обслуживанию ВКГО в многоквартирном доме и техническому обслуживанию ВДГО в жилом доме размер прибыли;</t>
  </si>
  <si>
    <t xml:space="preserve"> - суммарные расходы, относимые на деятельность по техническому обслуживанию ВКГО в многоквартирном доме и техническому обслуживанию ВДГО в жилом доме, включая прочие расходы.</t>
  </si>
  <si>
    <t>Единица измерения</t>
  </si>
  <si>
    <t>шт.</t>
  </si>
  <si>
    <t>Министерство экономического развития</t>
  </si>
  <si>
    <t>Российской Федерации</t>
  </si>
  <si>
    <t>Прогноз показателей инфляции (Базовый вариант)</t>
  </si>
  <si>
    <t>Отчет</t>
  </si>
  <si>
    <t>Прогноз</t>
  </si>
  <si>
    <r>
      <t xml:space="preserve">Показатели инфляции:
</t>
    </r>
    <r>
      <rPr>
        <b/>
        <sz val="12"/>
        <color theme="8" tint="-0.499984740745262"/>
        <rFont val="Arial"/>
        <family val="2"/>
        <charset val="204"/>
      </rPr>
      <t>потребительские цены (ИПЦ)</t>
    </r>
  </si>
  <si>
    <t xml:space="preserve">  рост цен на конец периода, % к декабрю предыдущего года</t>
  </si>
  <si>
    <t xml:space="preserve">  в среднем за год, %</t>
  </si>
  <si>
    <t xml:space="preserve">   Товары </t>
  </si>
  <si>
    <t xml:space="preserve">     продовольственные товары</t>
  </si>
  <si>
    <t xml:space="preserve">  в среднем за год, % </t>
  </si>
  <si>
    <t xml:space="preserve">         без плодоовощной  продукции</t>
  </si>
  <si>
    <t xml:space="preserve">     непродовольственные товары</t>
  </si>
  <si>
    <t xml:space="preserve">           с исключением бензина</t>
  </si>
  <si>
    <t xml:space="preserve">   Услуги</t>
  </si>
  <si>
    <t xml:space="preserve">          организаций ЖКХ</t>
  </si>
  <si>
    <t xml:space="preserve">         прочие услуги</t>
  </si>
  <si>
    <t>Наименование работ</t>
  </si>
  <si>
    <t>Прочистка сопла запальника</t>
  </si>
  <si>
    <t>Водонагреватель емкостный, отопительный (отопительно-варочный) котел</t>
  </si>
  <si>
    <t>Проверка и настройка котла</t>
  </si>
  <si>
    <t>Демонтаж котла с установкой заглушки</t>
  </si>
  <si>
    <t>Установка котла без проведения сварочных работ</t>
  </si>
  <si>
    <t>Замена котла без проведения сварочных работ</t>
  </si>
  <si>
    <t>Замена встроенного бойлера в котлах</t>
  </si>
  <si>
    <t>Замена атмосферной горелки напольного котла</t>
  </si>
  <si>
    <t>Установка вентиляторной горелки напольного котла до 125 кВт без ее регулировки</t>
  </si>
  <si>
    <t>Замена генератора без проведения сварочных работ</t>
  </si>
  <si>
    <t>Замена обезвоздушивателей</t>
  </si>
  <si>
    <t>Замена датчика температуры</t>
  </si>
  <si>
    <t>Замена маностата</t>
  </si>
  <si>
    <t>Замена аварийного рабочего термостата</t>
  </si>
  <si>
    <t>Замена накладного аварийного термостата</t>
  </si>
  <si>
    <t>Замена термометра или манометра (без слива воды из котла)</t>
  </si>
  <si>
    <t>Замена теплообменника котла</t>
  </si>
  <si>
    <t>Демонтаж теплообменника котла</t>
  </si>
  <si>
    <t>Установка теплообменника котла</t>
  </si>
  <si>
    <t>Очистка от сажи и грязи теплообменника котла с демонтажом</t>
  </si>
  <si>
    <t>Очистка от сажи и грязи теплообменника котла без демонтажа</t>
  </si>
  <si>
    <t>Замена трубки теплообменника котла</t>
  </si>
  <si>
    <t>Замена горелки котла</t>
  </si>
  <si>
    <t>Демонтаж горелки котла</t>
  </si>
  <si>
    <t>Установка горелки котла</t>
  </si>
  <si>
    <t>Замена форсунки горелки</t>
  </si>
  <si>
    <t>Прочистка форсунки горелки</t>
  </si>
  <si>
    <t>Очистка горелки котла от загрязнений</t>
  </si>
  <si>
    <t>Замена вентилятора</t>
  </si>
  <si>
    <t>Замена прокладки соединительной трубки отопления (ГВС)</t>
  </si>
  <si>
    <t>Замена прокладки к газоподводящей трубе</t>
  </si>
  <si>
    <t>Замена сопла запальника</t>
  </si>
  <si>
    <t>Демонтаж огневой камеры настенного котла</t>
  </si>
  <si>
    <t>Установка огневой камеры котла</t>
  </si>
  <si>
    <t>Замена термозонда котла</t>
  </si>
  <si>
    <t>Замена термозонда бойлера</t>
  </si>
  <si>
    <t>Монтаж трехходового клапана</t>
  </si>
  <si>
    <t>Подключение трехходового клапана</t>
  </si>
  <si>
    <t>Замена трехходового клапана</t>
  </si>
  <si>
    <t>Замена и регулировка комбинированной газовой арматуры</t>
  </si>
  <si>
    <t>Замена прокладки газовой комбинированной арматуры</t>
  </si>
  <si>
    <t>Замена прокладки водяной части котла</t>
  </si>
  <si>
    <t>Регулировка газовой комбинированной арматуры</t>
  </si>
  <si>
    <t>Регулировка давления газа в котле</t>
  </si>
  <si>
    <t>Устранение засора в подводке к запальнику</t>
  </si>
  <si>
    <t>Замена термопары котла</t>
  </si>
  <si>
    <t>Замена датчика контроля тяги</t>
  </si>
  <si>
    <t>Замена датчика перегрева котла (накладного)</t>
  </si>
  <si>
    <t>Замена датчика перегрева котла (погружного)</t>
  </si>
  <si>
    <t>Замена пьезорозжига котла</t>
  </si>
  <si>
    <t>Замена электронной платы</t>
  </si>
  <si>
    <t>Замена блока розжига и контроля</t>
  </si>
  <si>
    <t>Замена термостата контроля тяги</t>
  </si>
  <si>
    <t>Монтаж насоса системы отопления с электрическими соединениями</t>
  </si>
  <si>
    <t>Замена насоса</t>
  </si>
  <si>
    <t>Установка дополнительного насоса</t>
  </si>
  <si>
    <t>Демонтаж и чистка насоса</t>
  </si>
  <si>
    <t>Замена катушки соленоида</t>
  </si>
  <si>
    <t>Замена электропанели</t>
  </si>
  <si>
    <t>Замена проточного, напорного выключателя</t>
  </si>
  <si>
    <t>Замена расширительного бака</t>
  </si>
  <si>
    <t>Замена воздушного вентиля</t>
  </si>
  <si>
    <t>Замена магниевого электрода</t>
  </si>
  <si>
    <t>Контроль за состоянием магниевого электрода бойлера</t>
  </si>
  <si>
    <t>Замена отопительной трубки</t>
  </si>
  <si>
    <t>Замена сбросного предохранительного клапана</t>
  </si>
  <si>
    <t>Замена воздуховыводящего клапана</t>
  </si>
  <si>
    <t>Контроль и настройка давления азота в мембранном расширительном баке</t>
  </si>
  <si>
    <t>Прочистка сетки фильтра на обратной линии отопления</t>
  </si>
  <si>
    <t>Чистка сенсора протока</t>
  </si>
  <si>
    <t>Чистка водяного фильтра</t>
  </si>
  <si>
    <t>Замена электрода розжига и ионизации</t>
  </si>
  <si>
    <t>Замена платы розжига</t>
  </si>
  <si>
    <t>Регулировка положения электродов розжига и ионизации</t>
  </si>
  <si>
    <t>Замена крана (обратного клапана) системы отопления ГВС</t>
  </si>
  <si>
    <t>Слив системы отопления</t>
  </si>
  <si>
    <t>Заполнение системы отопления водой (из водопровода или насосом)</t>
  </si>
  <si>
    <t>Заполнение воздухом расширительного бака</t>
  </si>
  <si>
    <t>Замена батарей в датчике температуры</t>
  </si>
  <si>
    <t>Замена запальника печной горелки</t>
  </si>
  <si>
    <t>Замена ЭМК печной горелки</t>
  </si>
  <si>
    <t>Замена пружины ЭМК печной горелки</t>
  </si>
  <si>
    <t>Замена мембраны ЭМК печной горелки</t>
  </si>
  <si>
    <t>Чистка сопел коллектора печной горелки</t>
  </si>
  <si>
    <t>Очистка от сажи отопительной печи</t>
  </si>
  <si>
    <t>Замена термопары автоматики безопасности печной горелки</t>
  </si>
  <si>
    <t>Замена газовой печной горелки (без изменения подводки)</t>
  </si>
  <si>
    <t>Элемент затрат</t>
  </si>
  <si>
    <t>Догазификация</t>
  </si>
  <si>
    <t>Оказание услуг по технологическому присоединению (вне границ заявителя)</t>
  </si>
  <si>
    <t>Техническое обслуживание и ремонт ВДГО (ВКГО)</t>
  </si>
  <si>
    <t>Техническое обслуживание и ремонт газораспределительных сетей, АДО</t>
  </si>
  <si>
    <t>Транспортировка газа по газораспределительным сетям</t>
  </si>
  <si>
    <t>2022</t>
  </si>
  <si>
    <t>Расходы</t>
  </si>
  <si>
    <t>Расходы_2021</t>
  </si>
  <si>
    <t>Амортизация</t>
  </si>
  <si>
    <t>Амортизация основных средств</t>
  </si>
  <si>
    <t>Амортизация зданий, сооружений</t>
  </si>
  <si>
    <t>Амортизация оргтехники (за исключением ИТ-оборудования)</t>
  </si>
  <si>
    <t>Амортизация прочего оборудования</t>
  </si>
  <si>
    <t>Взносы в государственные внебюджетные фонды</t>
  </si>
  <si>
    <t>Обязательное социальное страхование от несчастных случаев на производстве и профессиональных заболеваний</t>
  </si>
  <si>
    <t>Материальные расходы</t>
  </si>
  <si>
    <t>Вспомогательные материалы</t>
  </si>
  <si>
    <t>вспомогательные материалы на ИТ</t>
  </si>
  <si>
    <t>ГСМ</t>
  </si>
  <si>
    <t>канцелярские расходы</t>
  </si>
  <si>
    <t>материалы для ремонта и содержания зданий</t>
  </si>
  <si>
    <t>материалы и зап.части для ремонта транспортных средств</t>
  </si>
  <si>
    <t>материалы на ОТ и ТБ</t>
  </si>
  <si>
    <t>прочие вспомогательные материалы</t>
  </si>
  <si>
    <t>спец.одежда , спец.оснастка и СИЗ</t>
  </si>
  <si>
    <t>Сырье и основные материалы</t>
  </si>
  <si>
    <t>Материалы и зап. части для эксплуатации и текущего ремонта</t>
  </si>
  <si>
    <t>материалы и зап. части для эксплуатации и текущего ремонта газопроводов и сооружений на них</t>
  </si>
  <si>
    <t>материалы и зап. части для эксплуатации и текущего ремонта метрологического оборудования</t>
  </si>
  <si>
    <t>материалы и зап. части для эксплуатации и текущего ремонта прочего оборудования</t>
  </si>
  <si>
    <t>Энергия покупная, газ на собственные нужды, услуги по водоснабжению и водоотведению</t>
  </si>
  <si>
    <t>Газ  на собственные нужды и прочие потери</t>
  </si>
  <si>
    <t>Собственные нужды</t>
  </si>
  <si>
    <t>Прочая энергия покупная, услуги по водоснабжению и водоотведению</t>
  </si>
  <si>
    <t>услуги  по электроснабжению</t>
  </si>
  <si>
    <t>в т.ч. электроэнергия на собственные и технологические нужды</t>
  </si>
  <si>
    <t>услуги по водоснабжению</t>
  </si>
  <si>
    <t>Прочие расходы</t>
  </si>
  <si>
    <t>Другие расходы</t>
  </si>
  <si>
    <t>Расходы на охрану труда и техника безопасности</t>
  </si>
  <si>
    <t>Расходы на страхование ( за исключением личного страхования)</t>
  </si>
  <si>
    <t>ОСАГО</t>
  </si>
  <si>
    <t>страхование гражданской ответственности при эксплуатации опасных объектов</t>
  </si>
  <si>
    <t>Услуги сторонних организаций</t>
  </si>
  <si>
    <t>Прочие услуги сторонних организаций</t>
  </si>
  <si>
    <t>Услуги на природоохранную деятельность</t>
  </si>
  <si>
    <t>Услуги на промышленную безопасность</t>
  </si>
  <si>
    <t>Услуги по поверке контрольно-измерительных приборов</t>
  </si>
  <si>
    <t>Услуги по техническому обслуживанию</t>
  </si>
  <si>
    <t>Услуги по техническому обслуживанию и содержанию автотранспорта</t>
  </si>
  <si>
    <t>Имиджевые расходы</t>
  </si>
  <si>
    <t>Личное страхование</t>
  </si>
  <si>
    <t>Налоги и иные обязательные платежи (без налога на прибыль)</t>
  </si>
  <si>
    <t>Расчеты по налогам</t>
  </si>
  <si>
    <t>Налог на имущество (кроме сданных в аренду ОС и непроизвенных ОС)</t>
  </si>
  <si>
    <t>Подготовка кадров</t>
  </si>
  <si>
    <t>Аттестация персонала</t>
  </si>
  <si>
    <t>Текущий и капитальный ремонт</t>
  </si>
  <si>
    <t>Капитальный ремонт</t>
  </si>
  <si>
    <t>Капитальный ремонт объектов основных средств</t>
  </si>
  <si>
    <t>капитальный ремонт зданий, помещений</t>
  </si>
  <si>
    <t>Текущий ремонт</t>
  </si>
  <si>
    <t>Текущий ремонт объектов основных средств</t>
  </si>
  <si>
    <t>текущий ремонт прочего оборудования</t>
  </si>
  <si>
    <t>Услуги по внедрению и сопровождению программного обеспечения</t>
  </si>
  <si>
    <t>услуги по внедрению и сопровождению программного обеспечения</t>
  </si>
  <si>
    <t>Прочие услуги связи</t>
  </si>
  <si>
    <t>Услуги почтово -телеграфные</t>
  </si>
  <si>
    <t>Услуги транспорта</t>
  </si>
  <si>
    <t>Расходы на оплату труда</t>
  </si>
  <si>
    <t>Прочие выплаты (в том числе по договорам ГПХ)</t>
  </si>
  <si>
    <t>Компенсационная выплата работнику взамен выдачи молока или других равноценных пищевых продуктов</t>
  </si>
  <si>
    <t>Компенсация работнику затрат на использование личного имущества в служебных целях согласно ст. 188 ТК РФ (транспорт, связь)</t>
  </si>
  <si>
    <t>Социальные льготы и выплаты</t>
  </si>
  <si>
    <t>Единовременное пособие при выходе на пенсию</t>
  </si>
  <si>
    <t>Фонд заработной платы</t>
  </si>
  <si>
    <t>Полный свод начислений, удержаний и выплат</t>
  </si>
  <si>
    <t>Организация</t>
  </si>
  <si>
    <t>Подразделение</t>
  </si>
  <si>
    <t>Сумма, дни, часы</t>
  </si>
  <si>
    <t>Должность</t>
  </si>
  <si>
    <t>Вид расчета</t>
  </si>
  <si>
    <t>Группа</t>
  </si>
  <si>
    <t>Служба внутридомового газового оборудования участок № 2 (Курчатовская служба)</t>
  </si>
  <si>
    <t>12 696 402,36</t>
  </si>
  <si>
    <t>Диспетчер</t>
  </si>
  <si>
    <t>Доплата процентом(КТУ)</t>
  </si>
  <si>
    <t>КТУ</t>
  </si>
  <si>
    <t>РК к заработной плате</t>
  </si>
  <si>
    <t>Ежегодный отпуск</t>
  </si>
  <si>
    <t>Оплата по окладу (по часам)</t>
  </si>
  <si>
    <t>Выслуга лет</t>
  </si>
  <si>
    <t>Единовременная стимулирующая выплата к отпуску</t>
  </si>
  <si>
    <t>Премия к профессиональному празднику "День работников нефтяной и газовой промышленности"</t>
  </si>
  <si>
    <t>Премия из прибыли</t>
  </si>
  <si>
    <t>Вознаграждение по итогам работы за год</t>
  </si>
  <si>
    <t>РК год.прем.</t>
  </si>
  <si>
    <t>Премия к празднику %</t>
  </si>
  <si>
    <t>Кассир</t>
  </si>
  <si>
    <t>Отпуск за свой счет</t>
  </si>
  <si>
    <t>Больничный за счет работодателя</t>
  </si>
  <si>
    <t>Мастер</t>
  </si>
  <si>
    <t>Опл.Вых/праздн.дни</t>
  </si>
  <si>
    <t>Оплата сверхурочных часов</t>
  </si>
  <si>
    <t>Доплата за расш.зону обс. (1)</t>
  </si>
  <si>
    <t>Отсутствие по невыясненной причине</t>
  </si>
  <si>
    <t>Больничный</t>
  </si>
  <si>
    <t>Доплата за работу в праздничные и выходные дни</t>
  </si>
  <si>
    <t>Доплата сверхурочных часов</t>
  </si>
  <si>
    <t>Выплата к награждению</t>
  </si>
  <si>
    <t>Доплата за разъездной характер %</t>
  </si>
  <si>
    <t>Начальник участка</t>
  </si>
  <si>
    <t>Перерасчет по среднему</t>
  </si>
  <si>
    <t>Оформитель технической документации</t>
  </si>
  <si>
    <t>Материальная помощь, не облагаемая налогами</t>
  </si>
  <si>
    <t>Слесарь по эксплуатации и ремонту газового оборудования</t>
  </si>
  <si>
    <t>ОплатаУчебнОтпуска</t>
  </si>
  <si>
    <t>Единовременная премия к юбилейной дате</t>
  </si>
  <si>
    <t>Техник</t>
  </si>
  <si>
    <t>Доплата процентом(КТУ)      (1)</t>
  </si>
  <si>
    <t>Начальник службы</t>
  </si>
  <si>
    <t xml:space="preserve">Премия к профессиональному празднику "День работников нефтяной и газовой промышленности" </t>
  </si>
  <si>
    <t>Единовременная стимулирующая выплата к отпуску перер</t>
  </si>
  <si>
    <t>Сальдо по итогам расчетов за месяц</t>
  </si>
  <si>
    <t xml:space="preserve">Рi на 1 н/ч, руб., определяемые на основании прогнозного уровня инфляции </t>
  </si>
  <si>
    <t xml:space="preserve">определяемые на основании прогнозного уровня инфляции </t>
  </si>
  <si>
    <t>№ п/п</t>
  </si>
  <si>
    <t>РАЗДЕЛ 3.</t>
  </si>
  <si>
    <t>Ремонт бытового газоиспользующего оборудования</t>
  </si>
  <si>
    <t xml:space="preserve">Глава 2. </t>
  </si>
  <si>
    <t>Цена без НДС, руб.</t>
  </si>
  <si>
    <t>Цена с НДС, руб.</t>
  </si>
  <si>
    <t>3.2.1.</t>
  </si>
  <si>
    <t>3.2.2.</t>
  </si>
  <si>
    <t>3.2.3.</t>
  </si>
  <si>
    <t>3.2.4.</t>
  </si>
  <si>
    <t>3.2.5.</t>
  </si>
  <si>
    <t>3.2.6.</t>
  </si>
  <si>
    <t>3.2.7.</t>
  </si>
  <si>
    <t>3.2.8.</t>
  </si>
  <si>
    <t>3.2.9.</t>
  </si>
  <si>
    <t>3.2.10.</t>
  </si>
  <si>
    <t>3.2.11.</t>
  </si>
  <si>
    <t>3.2.12.</t>
  </si>
  <si>
    <t>3.2.13.</t>
  </si>
  <si>
    <t>3.2.14.</t>
  </si>
  <si>
    <t>3.2.15.</t>
  </si>
  <si>
    <t>3.2.16.</t>
  </si>
  <si>
    <t>3.2.17.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</si>
  <si>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</si>
  <si>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</si>
  <si>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</si>
  <si>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</si>
  <si>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</si>
  <si>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</si>
  <si>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</si>
  <si>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</si>
  <si>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</si>
  <si>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</si>
  <si>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</si>
  <si>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</si>
  <si>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</si>
  <si>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</si>
  <si>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</si>
  <si>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</si>
  <si>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</si>
  <si>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</si>
  <si>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</si>
  <si>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</si>
  <si>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</si>
  <si>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</si>
  <si>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</si>
  <si>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3.2.41.</t>
  </si>
  <si>
    <t>3.2.42.</t>
  </si>
  <si>
    <t>3.2.43.</t>
  </si>
  <si>
    <t>3.2.44.</t>
  </si>
  <si>
    <t>3.2.45.</t>
  </si>
  <si>
    <t>3.2.46.</t>
  </si>
  <si>
    <t>3.2.47.</t>
  </si>
  <si>
    <t>3.2.48.</t>
  </si>
  <si>
    <t>3.2.49.</t>
  </si>
  <si>
    <t>3.2.50.</t>
  </si>
  <si>
    <t>3.2.51.</t>
  </si>
  <si>
    <t>3.2.52.</t>
  </si>
  <si>
    <t>3.2.53.</t>
  </si>
  <si>
    <t>3.2.54.</t>
  </si>
  <si>
    <t>3.2.55.</t>
  </si>
  <si>
    <t>3.2.56.</t>
  </si>
  <si>
    <t>3.2.57.</t>
  </si>
  <si>
    <t>3.2.58.</t>
  </si>
  <si>
    <t>3.2.59.</t>
  </si>
  <si>
    <t>3.2.60.</t>
  </si>
  <si>
    <t>3.2.61.</t>
  </si>
  <si>
    <t>3.2.62.</t>
  </si>
  <si>
    <t>3.2.63.</t>
  </si>
  <si>
    <t>3.2.64.</t>
  </si>
  <si>
    <t>3.2.65.</t>
  </si>
  <si>
    <t>3.2.66.</t>
  </si>
  <si>
    <t>3.2.67.</t>
  </si>
  <si>
    <t>3.2.68.</t>
  </si>
  <si>
    <t>3.2.69.</t>
  </si>
  <si>
    <t>3.2.70.</t>
  </si>
  <si>
    <t>3.2.71.</t>
  </si>
  <si>
    <t>3.2.72.</t>
  </si>
  <si>
    <t>3.2.73.</t>
  </si>
  <si>
    <t>3.2.74.</t>
  </si>
  <si>
    <t>3.2.75.</t>
  </si>
  <si>
    <t>3.2.76.</t>
  </si>
  <si>
    <t>3.2.77.</t>
  </si>
  <si>
    <t>3.2.78.</t>
  </si>
  <si>
    <t>3.2.79.</t>
  </si>
  <si>
    <t>3.2.80.</t>
  </si>
  <si>
    <t>3.2.81.</t>
  </si>
  <si>
    <t>3.2.82.</t>
  </si>
  <si>
    <t>3.2.83.</t>
  </si>
  <si>
    <t>3.2.84.</t>
  </si>
  <si>
    <t>3.2.85.</t>
  </si>
  <si>
    <t>3.2.86.</t>
  </si>
  <si>
    <t>3.2.87.</t>
  </si>
  <si>
    <t>3.2.88.</t>
  </si>
  <si>
    <t>Подключение газопровода при замене котла со снятием заглушки, пуском газа и регулировкой работы прибора (позиция применяется после установки прибора и его подключения к водопроводу и дымоходу сторонней организацией)</t>
  </si>
  <si>
    <t>Подключение газопровода при замене котла со снятием заглушки, пуском газа до прибора без розжига и проведения пуско-наладочных работ (позиция применяется после установки прибора и его подключения к водопроводу и дымоходу сторонней организацией, работы выполняются только в присутствии представителя сервисной организации)</t>
  </si>
  <si>
    <t>Приложение 1</t>
  </si>
  <si>
    <t>к приказу № 73 от 08.02.2024г.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</si>
</sst>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0_ ;[Red]\-#,##0.00\ "/>
    <numFmt numFmtId="166" formatCode="#,##0.0"/>
    <numFmt numFmtId="167" formatCode="0_)"/>
    <numFmt numFmtId="168" formatCode="0.0_)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8"/>
      <color rgb="FF003F2F"/>
      <name val="Arial"/>
      <family val="2"/>
      <charset val="204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sz val="10"/>
      <name val="Arial Cyr"/>
      <charset val="204"/>
    </font>
    <font>
      <b/>
      <sz val="16"/>
      <color rgb="FF203277"/>
      <name val="Arial"/>
      <family val="2"/>
      <charset val="204"/>
    </font>
    <font>
      <b/>
      <sz val="11"/>
      <color rgb="FF203277"/>
      <name val="Arial"/>
      <family val="2"/>
      <charset val="204"/>
    </font>
    <font>
      <sz val="10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ourier"/>
      <family val="1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8"/>
      <name val="Courier"/>
      <family val="1"/>
      <charset val="204"/>
    </font>
    <font>
      <b/>
      <sz val="12"/>
      <color rgb="FF203277"/>
      <name val="Arial"/>
      <family val="2"/>
      <charset val="204"/>
    </font>
    <font>
      <b/>
      <sz val="12"/>
      <color theme="8" tint="-0.499984740745262"/>
      <name val="Arial"/>
      <family val="2"/>
      <charset val="204"/>
    </font>
    <font>
      <sz val="12"/>
      <color rgb="FF203277"/>
      <name val="Arial"/>
      <family val="2"/>
      <charset val="204"/>
    </font>
    <font>
      <i/>
      <sz val="12"/>
      <color rgb="FF203277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003F2F"/>
      <name val="Arial"/>
      <family val="2"/>
      <charset val="204"/>
    </font>
    <font>
      <sz val="9"/>
      <name val="Arial"/>
      <family val="2"/>
      <charset val="204"/>
    </font>
    <font>
      <b/>
      <sz val="10"/>
      <color rgb="FF003F2F"/>
      <name val="Arial"/>
      <family val="2"/>
      <charset val="204"/>
    </font>
    <font>
      <b/>
      <sz val="18"/>
      <color rgb="FF009646"/>
      <name val="Arial"/>
      <family val="2"/>
      <charset val="204"/>
    </font>
    <font>
      <b/>
      <sz val="14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E5CB"/>
        <bgColor auto="1"/>
      </patternFill>
    </fill>
    <fill>
      <patternFill patternType="solid">
        <fgColor rgb="FFE4F0DD"/>
        <bgColor auto="1"/>
      </patternFill>
    </fill>
    <fill>
      <patternFill patternType="solid">
        <fgColor rgb="FFEAF1F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/>
      <top/>
      <bottom style="thin">
        <color rgb="FFA0A0A0"/>
      </bottom>
      <diagonal/>
    </border>
    <border>
      <left/>
      <right/>
      <top/>
      <bottom style="thin">
        <color rgb="FFA0A0A0"/>
      </bottom>
      <diagonal/>
    </border>
    <border>
      <left/>
      <right style="thin">
        <color rgb="FFA0A0A0"/>
      </right>
      <top/>
      <bottom style="thin">
        <color rgb="FFA0A0A0"/>
      </bottom>
      <diagonal/>
    </border>
    <border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rgb="FFE6E6E6"/>
      </left>
      <right style="thin">
        <color rgb="FFE6E6E6"/>
      </right>
      <top style="thin">
        <color rgb="FFE6E6E6"/>
      </top>
      <bottom/>
      <diagonal/>
    </border>
    <border>
      <left style="thin">
        <color rgb="FFE6E6E6"/>
      </left>
      <right/>
      <top/>
      <bottom/>
      <diagonal/>
    </border>
    <border>
      <left/>
      <right style="thin">
        <color rgb="FFE6E6E6"/>
      </right>
      <top/>
      <bottom/>
      <diagonal/>
    </border>
    <border>
      <left style="thin">
        <color rgb="FFE6E6E6"/>
      </left>
      <right/>
      <top/>
      <bottom style="thin">
        <color rgb="FFE6E6E6"/>
      </bottom>
      <diagonal/>
    </border>
    <border>
      <left/>
      <right/>
      <top/>
      <bottom style="thin">
        <color rgb="FFE6E6E6"/>
      </bottom>
      <diagonal/>
    </border>
    <border>
      <left/>
      <right style="thin">
        <color rgb="FFE6E6E6"/>
      </right>
      <top/>
      <bottom style="thin">
        <color rgb="FFE6E6E6"/>
      </bottom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5">
    <xf numFmtId="0" fontId="0" fillId="0" borderId="0"/>
    <xf numFmtId="0" fontId="11" fillId="0" borderId="0"/>
    <xf numFmtId="167" fontId="17" fillId="0" borderId="0"/>
    <xf numFmtId="0" fontId="1" fillId="0" borderId="0"/>
    <xf numFmtId="0" fontId="36" fillId="0" borderId="0"/>
  </cellStyleXfs>
  <cellXfs count="207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165" fontId="4" fillId="0" borderId="1" xfId="0" applyNumberFormat="1" applyFont="1" applyBorder="1" applyAlignment="1">
      <alignment wrapText="1"/>
    </xf>
    <xf numFmtId="165" fontId="4" fillId="2" borderId="1" xfId="0" applyNumberFormat="1" applyFont="1" applyFill="1" applyBorder="1" applyAlignment="1">
      <alignment wrapText="1"/>
    </xf>
    <xf numFmtId="0" fontId="5" fillId="0" borderId="1" xfId="0" applyFont="1" applyBorder="1"/>
    <xf numFmtId="165" fontId="3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8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top"/>
    </xf>
    <xf numFmtId="4" fontId="8" fillId="4" borderId="7" xfId="0" applyNumberFormat="1" applyFont="1" applyFill="1" applyBorder="1" applyAlignment="1">
      <alignment horizontal="right" vertical="top"/>
    </xf>
    <xf numFmtId="4" fontId="9" fillId="0" borderId="7" xfId="0" applyNumberFormat="1" applyFont="1" applyBorder="1" applyAlignment="1">
      <alignment horizontal="right" vertical="top"/>
    </xf>
    <xf numFmtId="166" fontId="9" fillId="0" borderId="7" xfId="0" applyNumberFormat="1" applyFont="1" applyBorder="1" applyAlignment="1">
      <alignment horizontal="right" vertical="top"/>
    </xf>
    <xf numFmtId="0" fontId="9" fillId="0" borderId="7" xfId="0" applyFont="1" applyBorder="1" applyAlignment="1">
      <alignment horizontal="left" vertical="top"/>
    </xf>
    <xf numFmtId="164" fontId="9" fillId="0" borderId="7" xfId="0" applyNumberFormat="1" applyFont="1" applyBorder="1" applyAlignment="1">
      <alignment horizontal="right" vertical="top"/>
    </xf>
    <xf numFmtId="1" fontId="9" fillId="0" borderId="7" xfId="0" applyNumberFormat="1" applyFont="1" applyBorder="1" applyAlignment="1">
      <alignment horizontal="right" vertical="top"/>
    </xf>
    <xf numFmtId="2" fontId="9" fillId="0" borderId="7" xfId="0" applyNumberFormat="1" applyFont="1" applyBorder="1" applyAlignment="1">
      <alignment horizontal="right" vertical="top"/>
    </xf>
    <xf numFmtId="3" fontId="9" fillId="0" borderId="7" xfId="0" applyNumberFormat="1" applyFont="1" applyBorder="1" applyAlignment="1">
      <alignment horizontal="right" vertical="top"/>
    </xf>
    <xf numFmtId="166" fontId="8" fillId="4" borderId="7" xfId="0" applyNumberFormat="1" applyFont="1" applyFill="1" applyBorder="1" applyAlignment="1">
      <alignment horizontal="right" vertical="top"/>
    </xf>
    <xf numFmtId="2" fontId="8" fillId="4" borderId="7" xfId="0" applyNumberFormat="1" applyFont="1" applyFill="1" applyBorder="1" applyAlignment="1">
      <alignment horizontal="right" vertical="top"/>
    </xf>
    <xf numFmtId="0" fontId="8" fillId="4" borderId="7" xfId="0" applyFont="1" applyFill="1" applyBorder="1" applyAlignment="1">
      <alignment horizontal="left" vertical="top"/>
    </xf>
    <xf numFmtId="164" fontId="8" fillId="4" borderId="7" xfId="0" applyNumberFormat="1" applyFont="1" applyFill="1" applyBorder="1" applyAlignment="1">
      <alignment horizontal="right" vertical="top"/>
    </xf>
    <xf numFmtId="3" fontId="8" fillId="4" borderId="7" xfId="0" applyNumberFormat="1" applyFont="1" applyFill="1" applyBorder="1" applyAlignment="1">
      <alignment horizontal="right" vertical="top"/>
    </xf>
    <xf numFmtId="4" fontId="10" fillId="3" borderId="3" xfId="0" applyNumberFormat="1" applyFont="1" applyFill="1" applyBorder="1" applyAlignment="1">
      <alignment horizontal="right" vertical="top"/>
    </xf>
    <xf numFmtId="166" fontId="10" fillId="3" borderId="3" xfId="0" applyNumberFormat="1" applyFont="1" applyFill="1" applyBorder="1" applyAlignment="1">
      <alignment horizontal="right" vertical="top"/>
    </xf>
    <xf numFmtId="4" fontId="0" fillId="0" borderId="0" xfId="0" applyNumberFormat="1"/>
    <xf numFmtId="0" fontId="2" fillId="0" borderId="0" xfId="0" applyFont="1" applyAlignment="1">
      <alignment horizontal="left" vertical="center"/>
    </xf>
    <xf numFmtId="0" fontId="12" fillId="5" borderId="0" xfId="1" applyFont="1" applyFill="1" applyBorder="1" applyAlignment="1"/>
    <xf numFmtId="0" fontId="13" fillId="5" borderId="0" xfId="1" applyFont="1" applyFill="1" applyBorder="1" applyAlignment="1"/>
    <xf numFmtId="0" fontId="14" fillId="0" borderId="0" xfId="1" applyFont="1" applyFill="1" applyBorder="1"/>
    <xf numFmtId="0" fontId="15" fillId="5" borderId="15" xfId="1" applyFont="1" applyFill="1" applyBorder="1" applyAlignment="1">
      <alignment vertical="top"/>
    </xf>
    <xf numFmtId="0" fontId="16" fillId="5" borderId="15" xfId="1" applyFont="1" applyFill="1" applyBorder="1" applyAlignment="1">
      <alignment vertical="top"/>
    </xf>
    <xf numFmtId="0" fontId="16" fillId="5" borderId="0" xfId="1" applyFont="1" applyFill="1" applyBorder="1" applyAlignment="1">
      <alignment vertical="top"/>
    </xf>
    <xf numFmtId="0" fontId="15" fillId="0" borderId="16" xfId="1" applyFont="1" applyFill="1" applyBorder="1" applyAlignment="1">
      <alignment vertical="top"/>
    </xf>
    <xf numFmtId="0" fontId="16" fillId="0" borderId="16" xfId="1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16" fillId="0" borderId="0" xfId="1" applyFont="1" applyFill="1" applyBorder="1" applyAlignment="1">
      <alignment vertical="top"/>
    </xf>
    <xf numFmtId="167" fontId="19" fillId="0" borderId="19" xfId="2" applyFont="1" applyFill="1" applyBorder="1" applyAlignment="1" applyProtection="1">
      <alignment horizontal="center" vertical="center" wrapText="1"/>
      <protection locked="0"/>
    </xf>
    <xf numFmtId="167" fontId="19" fillId="0" borderId="20" xfId="2" applyFont="1" applyFill="1" applyBorder="1" applyAlignment="1" applyProtection="1">
      <alignment horizontal="center" vertical="center" wrapText="1"/>
      <protection locked="0"/>
    </xf>
    <xf numFmtId="167" fontId="20" fillId="0" borderId="0" xfId="2" applyFont="1" applyBorder="1"/>
    <xf numFmtId="167" fontId="20" fillId="0" borderId="0" xfId="2" applyFont="1"/>
    <xf numFmtId="167" fontId="19" fillId="0" borderId="22" xfId="2" applyFont="1" applyFill="1" applyBorder="1" applyAlignment="1" applyProtection="1">
      <alignment horizontal="center" vertical="center" wrapText="1"/>
      <protection locked="0"/>
    </xf>
    <xf numFmtId="0" fontId="21" fillId="5" borderId="26" xfId="1" applyFont="1" applyFill="1" applyBorder="1" applyAlignment="1">
      <alignment horizontal="left" vertical="center" wrapText="1" indent="2"/>
    </xf>
    <xf numFmtId="1" fontId="23" fillId="5" borderId="27" xfId="1" applyNumberFormat="1" applyFont="1" applyFill="1" applyBorder="1" applyAlignment="1">
      <alignment horizontal="center" vertical="center"/>
    </xf>
    <xf numFmtId="1" fontId="23" fillId="5" borderId="28" xfId="1" applyNumberFormat="1" applyFont="1" applyFill="1" applyBorder="1" applyAlignment="1">
      <alignment horizontal="center" vertical="center"/>
    </xf>
    <xf numFmtId="1" fontId="23" fillId="5" borderId="29" xfId="1" applyNumberFormat="1" applyFont="1" applyFill="1" applyBorder="1" applyAlignment="1">
      <alignment horizontal="center" vertical="center"/>
    </xf>
    <xf numFmtId="167" fontId="20" fillId="6" borderId="0" xfId="2" applyFont="1" applyFill="1" applyBorder="1"/>
    <xf numFmtId="167" fontId="18" fillId="0" borderId="30" xfId="2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horizontal="center" vertical="center"/>
    </xf>
    <xf numFmtId="168" fontId="18" fillId="0" borderId="0" xfId="2" applyNumberFormat="1" applyFont="1" applyFill="1" applyBorder="1" applyAlignment="1">
      <alignment horizontal="center" vertical="center"/>
    </xf>
    <xf numFmtId="168" fontId="18" fillId="0" borderId="14" xfId="2" applyNumberFormat="1" applyFont="1" applyFill="1" applyBorder="1" applyAlignment="1">
      <alignment horizontal="center" vertical="center"/>
    </xf>
    <xf numFmtId="167" fontId="20" fillId="0" borderId="0" xfId="2" applyFont="1" applyFill="1" applyBorder="1"/>
    <xf numFmtId="168" fontId="18" fillId="0" borderId="32" xfId="2" applyNumberFormat="1" applyFont="1" applyFill="1" applyBorder="1" applyAlignment="1">
      <alignment horizontal="center" vertical="center"/>
    </xf>
    <xf numFmtId="0" fontId="21" fillId="5" borderId="33" xfId="1" applyFont="1" applyFill="1" applyBorder="1" applyAlignment="1">
      <alignment horizontal="left" vertical="center" wrapText="1" indent="2"/>
    </xf>
    <xf numFmtId="1" fontId="23" fillId="5" borderId="34" xfId="1" applyNumberFormat="1" applyFont="1" applyFill="1" applyBorder="1" applyAlignment="1">
      <alignment horizontal="center" vertical="center"/>
    </xf>
    <xf numFmtId="1" fontId="23" fillId="5" borderId="16" xfId="1" applyNumberFormat="1" applyFont="1" applyFill="1" applyBorder="1" applyAlignment="1">
      <alignment horizontal="center" vertical="center"/>
    </xf>
    <xf numFmtId="1" fontId="23" fillId="5" borderId="35" xfId="1" applyNumberFormat="1" applyFont="1" applyFill="1" applyBorder="1" applyAlignment="1">
      <alignment horizontal="center" vertical="center"/>
    </xf>
    <xf numFmtId="167" fontId="18" fillId="0" borderId="36" xfId="2" applyFont="1" applyFill="1" applyBorder="1" applyAlignment="1">
      <alignment vertical="center"/>
    </xf>
    <xf numFmtId="168" fontId="18" fillId="0" borderId="37" xfId="2" applyNumberFormat="1" applyFont="1" applyFill="1" applyBorder="1" applyAlignment="1">
      <alignment horizontal="center" vertical="center"/>
    </xf>
    <xf numFmtId="168" fontId="18" fillId="0" borderId="15" xfId="2" applyNumberFormat="1" applyFont="1" applyFill="1" applyBorder="1" applyAlignment="1">
      <alignment horizontal="center" vertical="center"/>
    </xf>
    <xf numFmtId="168" fontId="18" fillId="0" borderId="38" xfId="2" applyNumberFormat="1" applyFont="1" applyFill="1" applyBorder="1" applyAlignment="1">
      <alignment horizontal="center" vertical="center"/>
    </xf>
    <xf numFmtId="0" fontId="23" fillId="5" borderId="33" xfId="1" applyFont="1" applyFill="1" applyBorder="1" applyAlignment="1">
      <alignment horizontal="left" vertical="center" wrapText="1" indent="2"/>
    </xf>
    <xf numFmtId="0" fontId="24" fillId="5" borderId="33" xfId="1" applyFont="1" applyFill="1" applyBorder="1" applyAlignment="1">
      <alignment horizontal="left" vertical="center" wrapText="1" indent="2"/>
    </xf>
    <xf numFmtId="167" fontId="18" fillId="0" borderId="21" xfId="2" applyFont="1" applyFill="1" applyBorder="1" applyAlignment="1">
      <alignment vertical="center"/>
    </xf>
    <xf numFmtId="168" fontId="18" fillId="0" borderId="39" xfId="2" applyNumberFormat="1" applyFont="1" applyFill="1" applyBorder="1" applyAlignment="1">
      <alignment horizontal="center" vertical="center"/>
    </xf>
    <xf numFmtId="168" fontId="18" fillId="0" borderId="17" xfId="2" applyNumberFormat="1" applyFont="1" applyFill="1" applyBorder="1" applyAlignment="1">
      <alignment horizontal="center" vertical="center"/>
    </xf>
    <xf numFmtId="168" fontId="18" fillId="0" borderId="10" xfId="2" applyNumberFormat="1" applyFont="1" applyFill="1" applyBorder="1" applyAlignment="1">
      <alignment horizontal="center" vertical="center"/>
    </xf>
    <xf numFmtId="167" fontId="20" fillId="0" borderId="15" xfId="2" applyFont="1" applyBorder="1"/>
    <xf numFmtId="167" fontId="20" fillId="0" borderId="0" xfId="2" applyFont="1" applyFill="1"/>
    <xf numFmtId="167" fontId="20" fillId="7" borderId="0" xfId="2" applyFont="1" applyFill="1"/>
    <xf numFmtId="0" fontId="28" fillId="3" borderId="3" xfId="0" applyFont="1" applyFill="1" applyBorder="1" applyAlignment="1">
      <alignment horizontal="center" vertical="top" wrapText="1"/>
    </xf>
    <xf numFmtId="0" fontId="28" fillId="3" borderId="3" xfId="0" applyFont="1" applyFill="1" applyBorder="1" applyAlignment="1">
      <alignment horizontal="center" vertical="top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/>
    </xf>
    <xf numFmtId="4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2"/>
    </xf>
    <xf numFmtId="0" fontId="29" fillId="0" borderId="7" xfId="0" applyFont="1" applyBorder="1" applyAlignment="1">
      <alignment horizontal="left" vertical="top" wrapText="1" indent="4"/>
    </xf>
    <xf numFmtId="0" fontId="29" fillId="0" borderId="7" xfId="0" applyFont="1" applyBorder="1" applyAlignment="1">
      <alignment horizontal="left" vertical="top" wrapText="1" indent="6"/>
    </xf>
    <xf numFmtId="2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8"/>
    </xf>
    <xf numFmtId="0" fontId="29" fillId="0" borderId="7" xfId="0" applyFont="1" applyBorder="1" applyAlignment="1">
      <alignment horizontal="left" vertical="top" wrapText="1" indent="10"/>
    </xf>
    <xf numFmtId="0" fontId="29" fillId="0" borderId="7" xfId="0" applyFont="1" applyBorder="1" applyAlignment="1">
      <alignment horizontal="left" vertical="top" wrapText="1" indent="12"/>
    </xf>
    <xf numFmtId="2" fontId="29" fillId="0" borderId="7" xfId="0" applyNumberFormat="1" applyFont="1" applyBorder="1" applyAlignment="1">
      <alignment horizontal="right" vertical="top"/>
    </xf>
    <xf numFmtId="4" fontId="29" fillId="0" borderId="7" xfId="0" applyNumberFormat="1" applyFont="1" applyBorder="1" applyAlignment="1">
      <alignment horizontal="right" vertical="top"/>
    </xf>
    <xf numFmtId="166" fontId="29" fillId="0" borderId="7" xfId="0" applyNumberFormat="1" applyFont="1" applyBorder="1" applyAlignment="1">
      <alignment horizontal="right" vertical="top"/>
    </xf>
    <xf numFmtId="166" fontId="0" fillId="0" borderId="7" xfId="0" applyNumberFormat="1" applyBorder="1" applyAlignment="1">
      <alignment horizontal="right" vertical="top"/>
    </xf>
    <xf numFmtId="164" fontId="0" fillId="0" borderId="7" xfId="0" applyNumberFormat="1" applyBorder="1" applyAlignment="1">
      <alignment horizontal="right" vertical="top"/>
    </xf>
    <xf numFmtId="164" fontId="29" fillId="0" borderId="7" xfId="0" applyNumberFormat="1" applyFont="1" applyBorder="1" applyAlignment="1">
      <alignment horizontal="right" vertical="top"/>
    </xf>
    <xf numFmtId="0" fontId="0" fillId="0" borderId="7" xfId="0" applyBorder="1" applyAlignment="1">
      <alignment horizontal="left" vertical="top"/>
    </xf>
    <xf numFmtId="3" fontId="0" fillId="0" borderId="7" xfId="0" applyNumberFormat="1" applyBorder="1" applyAlignment="1">
      <alignment horizontal="right" vertical="top"/>
    </xf>
    <xf numFmtId="0" fontId="29" fillId="0" borderId="7" xfId="0" applyFont="1" applyBorder="1" applyAlignment="1">
      <alignment horizontal="left" vertical="top" wrapText="1" indent="14"/>
    </xf>
    <xf numFmtId="0" fontId="29" fillId="0" borderId="7" xfId="0" applyFont="1" applyBorder="1" applyAlignment="1">
      <alignment horizontal="left" vertical="top" wrapText="1" indent="16"/>
    </xf>
    <xf numFmtId="3" fontId="29" fillId="0" borderId="7" xfId="0" applyNumberFormat="1" applyFont="1" applyBorder="1" applyAlignment="1">
      <alignment horizontal="right" vertical="top"/>
    </xf>
    <xf numFmtId="4" fontId="30" fillId="3" borderId="3" xfId="0" applyNumberFormat="1" applyFont="1" applyFill="1" applyBorder="1" applyAlignment="1">
      <alignment horizontal="right" vertical="top"/>
    </xf>
    <xf numFmtId="0" fontId="1" fillId="0" borderId="0" xfId="3" applyAlignment="1">
      <alignment horizontal="left"/>
    </xf>
    <xf numFmtId="0" fontId="1" fillId="0" borderId="0" xfId="3"/>
    <xf numFmtId="0" fontId="31" fillId="0" borderId="0" xfId="3" applyFont="1" applyAlignment="1">
      <alignment horizontal="left" vertical="top"/>
    </xf>
    <xf numFmtId="0" fontId="32" fillId="0" borderId="0" xfId="3" applyFont="1" applyAlignment="1">
      <alignment horizontal="left" vertical="top" wrapText="1"/>
    </xf>
    <xf numFmtId="0" fontId="33" fillId="0" borderId="41" xfId="3" applyFont="1" applyBorder="1" applyAlignment="1">
      <alignment horizontal="left" vertical="top" wrapText="1"/>
    </xf>
    <xf numFmtId="3" fontId="33" fillId="0" borderId="41" xfId="3" applyNumberFormat="1" applyFont="1" applyBorder="1" applyAlignment="1">
      <alignment horizontal="right" vertical="top"/>
    </xf>
    <xf numFmtId="4" fontId="33" fillId="0" borderId="41" xfId="3" applyNumberFormat="1" applyFont="1" applyBorder="1" applyAlignment="1">
      <alignment horizontal="right" vertical="top"/>
    </xf>
    <xf numFmtId="4" fontId="1" fillId="0" borderId="0" xfId="3" applyNumberFormat="1"/>
    <xf numFmtId="0" fontId="1" fillId="0" borderId="41" xfId="3" applyBorder="1" applyAlignment="1">
      <alignment horizontal="left" vertical="top" wrapText="1" indent="2"/>
    </xf>
    <xf numFmtId="1" fontId="35" fillId="0" borderId="41" xfId="3" applyNumberFormat="1" applyFont="1" applyBorder="1" applyAlignment="1">
      <alignment horizontal="right" vertical="top"/>
    </xf>
    <xf numFmtId="3" fontId="35" fillId="0" borderId="41" xfId="3" applyNumberFormat="1" applyFont="1" applyBorder="1" applyAlignment="1">
      <alignment horizontal="right" vertical="top"/>
    </xf>
    <xf numFmtId="0" fontId="1" fillId="0" borderId="41" xfId="3" applyBorder="1" applyAlignment="1">
      <alignment horizontal="left" vertical="top" wrapText="1"/>
    </xf>
    <xf numFmtId="0" fontId="1" fillId="0" borderId="41" xfId="3" applyBorder="1" applyAlignment="1">
      <alignment horizontal="right" vertical="top"/>
    </xf>
    <xf numFmtId="1" fontId="1" fillId="0" borderId="41" xfId="3" applyNumberFormat="1" applyBorder="1" applyAlignment="1">
      <alignment horizontal="right" vertical="top"/>
    </xf>
    <xf numFmtId="3" fontId="1" fillId="0" borderId="41" xfId="3" applyNumberFormat="1" applyBorder="1" applyAlignment="1">
      <alignment horizontal="right" vertical="top"/>
    </xf>
    <xf numFmtId="0" fontId="1" fillId="0" borderId="48" xfId="3" applyBorder="1" applyAlignment="1">
      <alignment horizontal="right" vertical="top"/>
    </xf>
    <xf numFmtId="0" fontId="1" fillId="0" borderId="49" xfId="3" applyBorder="1" applyAlignment="1">
      <alignment horizontal="right" vertical="top"/>
    </xf>
    <xf numFmtId="4" fontId="35" fillId="0" borderId="41" xfId="3" applyNumberFormat="1" applyFont="1" applyBorder="1" applyAlignment="1">
      <alignment horizontal="right" vertical="top"/>
    </xf>
    <xf numFmtId="2" fontId="1" fillId="0" borderId="41" xfId="3" applyNumberFormat="1" applyBorder="1" applyAlignment="1">
      <alignment horizontal="right" vertical="top"/>
    </xf>
    <xf numFmtId="164" fontId="1" fillId="0" borderId="41" xfId="3" applyNumberFormat="1" applyBorder="1" applyAlignment="1">
      <alignment horizontal="right" vertical="top"/>
    </xf>
    <xf numFmtId="166" fontId="1" fillId="0" borderId="41" xfId="3" applyNumberFormat="1" applyBorder="1" applyAlignment="1">
      <alignment horizontal="right" vertical="top"/>
    </xf>
    <xf numFmtId="0" fontId="1" fillId="8" borderId="41" xfId="3" applyFill="1" applyBorder="1" applyAlignment="1">
      <alignment horizontal="left" vertical="top" wrapText="1"/>
    </xf>
    <xf numFmtId="166" fontId="35" fillId="0" borderId="41" xfId="3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vertical="top" wrapText="1" indent="2"/>
    </xf>
    <xf numFmtId="4" fontId="35" fillId="9" borderId="50" xfId="4" applyNumberFormat="1" applyFont="1" applyFill="1" applyBorder="1" applyAlignment="1">
      <alignment horizontal="right" vertical="top"/>
    </xf>
    <xf numFmtId="1" fontId="35" fillId="0" borderId="50" xfId="4" applyNumberFormat="1" applyFont="1" applyBorder="1" applyAlignment="1">
      <alignment horizontal="right" vertical="top"/>
    </xf>
    <xf numFmtId="3" fontId="35" fillId="0" borderId="50" xfId="4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vertical="top" wrapText="1"/>
    </xf>
    <xf numFmtId="166" fontId="36" fillId="0" borderId="50" xfId="4" applyNumberFormat="1" applyFont="1" applyBorder="1" applyAlignment="1">
      <alignment horizontal="right" vertical="top"/>
    </xf>
    <xf numFmtId="0" fontId="36" fillId="0" borderId="50" xfId="4" applyNumberFormat="1" applyFont="1" applyBorder="1" applyAlignment="1">
      <alignment horizontal="right" vertical="top"/>
    </xf>
    <xf numFmtId="4" fontId="36" fillId="0" borderId="50" xfId="4" applyNumberFormat="1" applyFont="1" applyBorder="1" applyAlignment="1">
      <alignment horizontal="right" vertical="top"/>
    </xf>
    <xf numFmtId="1" fontId="36" fillId="0" borderId="50" xfId="4" applyNumberFormat="1" applyFont="1" applyBorder="1" applyAlignment="1">
      <alignment horizontal="right" vertical="top"/>
    </xf>
    <xf numFmtId="164" fontId="36" fillId="0" borderId="50" xfId="4" applyNumberFormat="1" applyFont="1" applyBorder="1" applyAlignment="1">
      <alignment horizontal="right" vertical="top"/>
    </xf>
    <xf numFmtId="3" fontId="36" fillId="0" borderId="50" xfId="4" applyNumberFormat="1" applyFont="1" applyBorder="1" applyAlignment="1">
      <alignment horizontal="right" vertical="top"/>
    </xf>
    <xf numFmtId="4" fontId="1" fillId="8" borderId="0" xfId="3" applyNumberFormat="1" applyFill="1"/>
    <xf numFmtId="4" fontId="35" fillId="8" borderId="41" xfId="3" applyNumberFormat="1" applyFont="1" applyFill="1" applyBorder="1" applyAlignment="1">
      <alignment horizontal="right" vertical="top"/>
    </xf>
    <xf numFmtId="0" fontId="37" fillId="0" borderId="0" xfId="0" applyFont="1" applyAlignment="1">
      <alignment horizontal="left"/>
    </xf>
    <xf numFmtId="0" fontId="27" fillId="8" borderId="0" xfId="3" applyFont="1" applyFill="1"/>
    <xf numFmtId="168" fontId="18" fillId="8" borderId="17" xfId="2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8" fillId="0" borderId="0" xfId="0" applyFont="1" applyAlignment="1">
      <alignment vertical="top"/>
    </xf>
    <xf numFmtId="0" fontId="6" fillId="0" borderId="8" xfId="0" applyFont="1" applyBorder="1" applyAlignment="1">
      <alignment horizontal="left" vertical="center" wrapText="1"/>
    </xf>
    <xf numFmtId="0" fontId="38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39" fillId="0" borderId="0" xfId="0" applyFont="1"/>
    <xf numFmtId="0" fontId="39" fillId="0" borderId="0" xfId="0" applyFont="1" applyAlignment="1">
      <alignment horizontal="right"/>
    </xf>
    <xf numFmtId="0" fontId="0" fillId="0" borderId="0" xfId="0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 indent="2"/>
    </xf>
    <xf numFmtId="0" fontId="8" fillId="4" borderId="7" xfId="0" applyFont="1" applyFill="1" applyBorder="1" applyAlignment="1">
      <alignment horizontal="left" vertical="top" wrapText="1" indent="2"/>
    </xf>
    <xf numFmtId="0" fontId="9" fillId="0" borderId="7" xfId="0" applyFont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 indent="6"/>
    </xf>
    <xf numFmtId="0" fontId="8" fillId="4" borderId="7" xfId="0" applyFont="1" applyFill="1" applyBorder="1" applyAlignment="1">
      <alignment horizontal="left" vertical="top" wrapText="1" indent="4"/>
    </xf>
    <xf numFmtId="0" fontId="9" fillId="0" borderId="7" xfId="0" applyFont="1" applyBorder="1" applyAlignment="1">
      <alignment horizontal="left" vertical="top" wrapText="1"/>
    </xf>
    <xf numFmtId="0" fontId="8" fillId="4" borderId="7" xfId="0" applyFont="1" applyFill="1" applyBorder="1" applyAlignment="1">
      <alignment horizontal="left" vertical="top" wrapText="1" indent="6"/>
    </xf>
    <xf numFmtId="0" fontId="9" fillId="0" borderId="7" xfId="0" applyFont="1" applyBorder="1" applyAlignment="1">
      <alignment horizontal="left" vertical="top" wrapText="1" indent="8"/>
    </xf>
    <xf numFmtId="0" fontId="10" fillId="3" borderId="3" xfId="0" applyFont="1" applyFill="1" applyBorder="1" applyAlignment="1">
      <alignment horizontal="left" vertical="top"/>
    </xf>
    <xf numFmtId="0" fontId="28" fillId="3" borderId="2" xfId="0" applyFont="1" applyFill="1" applyBorder="1" applyAlignment="1">
      <alignment horizontal="left" vertical="top" wrapText="1"/>
    </xf>
    <xf numFmtId="0" fontId="28" fillId="3" borderId="40" xfId="0" applyFont="1" applyFill="1" applyBorder="1" applyAlignment="1">
      <alignment horizontal="left" vertical="top" wrapText="1"/>
    </xf>
    <xf numFmtId="0" fontId="30" fillId="3" borderId="3" xfId="0" applyFont="1" applyFill="1" applyBorder="1" applyAlignment="1">
      <alignment horizontal="left" vertical="top"/>
    </xf>
    <xf numFmtId="4" fontId="1" fillId="0" borderId="41" xfId="3" applyNumberFormat="1" applyBorder="1" applyAlignment="1">
      <alignment horizontal="right" vertical="top"/>
    </xf>
    <xf numFmtId="3" fontId="1" fillId="0" borderId="41" xfId="3" applyNumberFormat="1" applyBorder="1" applyAlignment="1">
      <alignment horizontal="right" vertical="top"/>
    </xf>
    <xf numFmtId="0" fontId="34" fillId="0" borderId="42" xfId="3" applyFont="1" applyBorder="1" applyAlignment="1">
      <alignment horizontal="left" vertical="top" wrapText="1"/>
    </xf>
    <xf numFmtId="0" fontId="34" fillId="0" borderId="43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44" xfId="3" applyFont="1" applyBorder="1" applyAlignment="1">
      <alignment horizontal="left" vertical="top" wrapText="1"/>
    </xf>
    <xf numFmtId="0" fontId="34" fillId="0" borderId="45" xfId="3" applyFont="1" applyBorder="1" applyAlignment="1">
      <alignment horizontal="left" vertical="top" wrapText="1"/>
    </xf>
    <xf numFmtId="0" fontId="34" fillId="0" borderId="46" xfId="3" applyFont="1" applyBorder="1" applyAlignment="1">
      <alignment horizontal="left" vertical="top" wrapText="1"/>
    </xf>
    <xf numFmtId="0" fontId="34" fillId="0" borderId="47" xfId="3" applyFont="1" applyBorder="1" applyAlignment="1">
      <alignment horizontal="left" vertical="top" wrapText="1"/>
    </xf>
    <xf numFmtId="4" fontId="33" fillId="0" borderId="41" xfId="3" applyNumberFormat="1" applyFont="1" applyBorder="1" applyAlignment="1">
      <alignment horizontal="right" vertical="top"/>
    </xf>
    <xf numFmtId="4" fontId="35" fillId="0" borderId="41" xfId="3" applyNumberFormat="1" applyFont="1" applyBorder="1" applyAlignment="1">
      <alignment horizontal="right" vertical="top"/>
    </xf>
    <xf numFmtId="166" fontId="1" fillId="0" borderId="41" xfId="3" applyNumberFormat="1" applyBorder="1" applyAlignment="1">
      <alignment horizontal="right" vertical="top"/>
    </xf>
    <xf numFmtId="166" fontId="35" fillId="0" borderId="41" xfId="3" applyNumberFormat="1" applyFont="1" applyBorder="1" applyAlignment="1">
      <alignment horizontal="right" vertical="top"/>
    </xf>
    <xf numFmtId="2" fontId="1" fillId="0" borderId="41" xfId="3" applyNumberFormat="1" applyBorder="1" applyAlignment="1">
      <alignment horizontal="right" vertical="top"/>
    </xf>
    <xf numFmtId="4" fontId="1" fillId="8" borderId="41" xfId="3" applyNumberFormat="1" applyFill="1" applyBorder="1" applyAlignment="1">
      <alignment horizontal="right" vertical="top"/>
    </xf>
    <xf numFmtId="166" fontId="1" fillId="8" borderId="41" xfId="3" applyNumberFormat="1" applyFill="1" applyBorder="1" applyAlignment="1">
      <alignment horizontal="right" vertical="top"/>
    </xf>
    <xf numFmtId="3" fontId="1" fillId="8" borderId="41" xfId="3" applyNumberFormat="1" applyFill="1" applyBorder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0" fontId="12" fillId="0" borderId="17" xfId="1" applyFont="1" applyBorder="1" applyAlignment="1">
      <alignment horizontal="left" vertical="center" wrapText="1"/>
    </xf>
    <xf numFmtId="0" fontId="12" fillId="0" borderId="17" xfId="1" applyFont="1" applyBorder="1" applyAlignment="1">
      <alignment horizontal="left" vertical="center"/>
    </xf>
    <xf numFmtId="167" fontId="18" fillId="0" borderId="18" xfId="2" applyFont="1" applyBorder="1" applyAlignment="1">
      <alignment horizontal="left" vertical="center"/>
    </xf>
    <xf numFmtId="167" fontId="18" fillId="0" borderId="21" xfId="2" applyFont="1" applyBorder="1" applyAlignment="1">
      <alignment horizontal="left" vertical="center"/>
    </xf>
    <xf numFmtId="167" fontId="19" fillId="0" borderId="23" xfId="2" applyFont="1" applyFill="1" applyBorder="1" applyAlignment="1" applyProtection="1">
      <alignment horizontal="center" vertical="center" wrapText="1"/>
      <protection locked="0"/>
    </xf>
    <xf numFmtId="167" fontId="19" fillId="0" borderId="24" xfId="2" applyFont="1" applyFill="1" applyBorder="1" applyAlignment="1" applyProtection="1">
      <alignment horizontal="center" vertical="center" wrapText="1"/>
      <protection locked="0"/>
    </xf>
    <xf numFmtId="167" fontId="19" fillId="0" borderId="25" xfId="2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Alignment="1">
      <alignment horizontal="right"/>
    </xf>
    <xf numFmtId="0" fontId="38" fillId="0" borderId="0" xfId="0" applyFont="1" applyAlignment="1">
      <alignment horizontal="left" vertical="top" wrapText="1"/>
    </xf>
  </cellXfs>
  <cellStyles count="5">
    <cellStyle name="Обычный" xfId="0" builtinId="0"/>
    <cellStyle name="Обычный 100" xfId="1"/>
    <cellStyle name="Обычный 2" xfId="3"/>
    <cellStyle name="Обычный 4" xfId="2"/>
    <cellStyle name="Обычный_TD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w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wmf"/><Relationship Id="rId2" Type="http://schemas.openxmlformats.org/officeDocument/2006/relationships/image" Target="../media/image5.wmf"/><Relationship Id="rId1" Type="http://schemas.openxmlformats.org/officeDocument/2006/relationships/image" Target="../media/image4.wmf"/><Relationship Id="rId4" Type="http://schemas.openxmlformats.org/officeDocument/2006/relationships/image" Target="../media/image7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34419</xdr:colOff>
      <xdr:row>0</xdr:row>
      <xdr:rowOff>13608</xdr:rowOff>
    </xdr:from>
    <xdr:to>
      <xdr:col>5</xdr:col>
      <xdr:colOff>629878</xdr:colOff>
      <xdr:row>3</xdr:row>
      <xdr:rowOff>175533</xdr:rowOff>
    </xdr:to>
    <xdr:pic>
      <xdr:nvPicPr>
        <xdr:cNvPr id="2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5394" y="13608"/>
          <a:ext cx="652609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17</xdr:col>
      <xdr:colOff>102489</xdr:colOff>
      <xdr:row>103</xdr:row>
      <xdr:rowOff>74914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496175"/>
          <a:ext cx="18285714" cy="102857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0</xdr:rowOff>
    </xdr:from>
    <xdr:to>
      <xdr:col>1</xdr:col>
      <xdr:colOff>2924175</xdr:colOff>
      <xdr:row>17</xdr:row>
      <xdr:rowOff>123825</xdr:rowOff>
    </xdr:to>
    <xdr:pic>
      <xdr:nvPicPr>
        <xdr:cNvPr id="2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00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3533775</xdr:colOff>
      <xdr:row>33</xdr:row>
      <xdr:rowOff>123825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010525"/>
          <a:ext cx="3533775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533400</xdr:colOff>
      <xdr:row>4</xdr:row>
      <xdr:rowOff>95250</xdr:rowOff>
    </xdr:to>
    <xdr:pic>
      <xdr:nvPicPr>
        <xdr:cNvPr id="4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7526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10</xdr:row>
      <xdr:rowOff>0</xdr:rowOff>
    </xdr:from>
    <xdr:to>
      <xdr:col>2</xdr:col>
      <xdr:colOff>247650</xdr:colOff>
      <xdr:row>13</xdr:row>
      <xdr:rowOff>19050</xdr:rowOff>
    </xdr:to>
    <xdr:pic>
      <xdr:nvPicPr>
        <xdr:cNvPr id="5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46685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238125</xdr:colOff>
      <xdr:row>12</xdr:row>
      <xdr:rowOff>171450</xdr:rowOff>
    </xdr:from>
    <xdr:to>
      <xdr:col>0</xdr:col>
      <xdr:colOff>982345</xdr:colOff>
      <xdr:row>14</xdr:row>
      <xdr:rowOff>83820</xdr:rowOff>
    </xdr:to>
    <xdr:pic>
      <xdr:nvPicPr>
        <xdr:cNvPr id="9" name="Консультант Плюс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457450"/>
          <a:ext cx="74422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152400</xdr:colOff>
      <xdr:row>14</xdr:row>
      <xdr:rowOff>0</xdr:rowOff>
    </xdr:from>
    <xdr:to>
      <xdr:col>0</xdr:col>
      <xdr:colOff>864870</xdr:colOff>
      <xdr:row>15</xdr:row>
      <xdr:rowOff>102870</xdr:rowOff>
    </xdr:to>
    <xdr:pic>
      <xdr:nvPicPr>
        <xdr:cNvPr id="10" name="Консультант Плюс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667000"/>
          <a:ext cx="712470" cy="29337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2</xdr:col>
      <xdr:colOff>533400</xdr:colOff>
      <xdr:row>20</xdr:row>
      <xdr:rowOff>95250</xdr:rowOff>
    </xdr:to>
    <xdr:pic>
      <xdr:nvPicPr>
        <xdr:cNvPr id="11" name="Консультант Плю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29000"/>
          <a:ext cx="22955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247650</xdr:colOff>
      <xdr:row>28</xdr:row>
      <xdr:rowOff>19050</xdr:rowOff>
    </xdr:to>
    <xdr:pic>
      <xdr:nvPicPr>
        <xdr:cNvPr id="13" name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00"/>
          <a:ext cx="2009775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1"/>
  <sheetViews>
    <sheetView topLeftCell="A31" workbookViewId="0">
      <selection activeCell="H177" sqref="H177"/>
    </sheetView>
  </sheetViews>
  <sheetFormatPr defaultColWidth="9" defaultRowHeight="15" outlineLevelRow="4" x14ac:dyDescent="0.25"/>
  <cols>
    <col min="1" max="1" width="9" style="12" customWidth="1"/>
    <col min="2" max="2" width="2.28515625" style="12" customWidth="1"/>
    <col min="3" max="3" width="22.28515625" style="12" customWidth="1"/>
    <col min="4" max="4" width="37.7109375" style="12" customWidth="1"/>
    <col min="5" max="5" width="11.5703125" style="12" customWidth="1"/>
    <col min="6" max="6" width="23.42578125" style="12" customWidth="1"/>
    <col min="7" max="7" width="21" style="12" customWidth="1"/>
    <col min="8" max="9" width="18.7109375" style="12" customWidth="1"/>
  </cols>
  <sheetData>
    <row r="1" spans="1:9" s="12" customFormat="1" ht="9.9499999999999993" customHeight="1" x14ac:dyDescent="0.25"/>
    <row r="2" spans="1:9" ht="24.95" customHeight="1" x14ac:dyDescent="0.25">
      <c r="A2" s="13" t="s">
        <v>31</v>
      </c>
      <c r="B2" s="13"/>
      <c r="C2" s="13"/>
    </row>
    <row r="3" spans="1:9" s="12" customFormat="1" ht="9.9499999999999993" customHeight="1" x14ac:dyDescent="0.25"/>
    <row r="4" spans="1:9" ht="15.75" customHeight="1" outlineLevel="1" x14ac:dyDescent="0.25">
      <c r="A4" s="14" t="s">
        <v>32</v>
      </c>
      <c r="B4" s="14"/>
      <c r="C4" s="14" t="s">
        <v>33</v>
      </c>
      <c r="D4" s="14"/>
    </row>
    <row r="5" spans="1:9" ht="19.5" customHeight="1" outlineLevel="1" x14ac:dyDescent="0.25">
      <c r="C5" s="14" t="s">
        <v>34</v>
      </c>
      <c r="D5" s="14"/>
    </row>
    <row r="6" spans="1:9" ht="73.5" customHeight="1" outlineLevel="1" x14ac:dyDescent="0.25">
      <c r="A6" s="14" t="s">
        <v>35</v>
      </c>
      <c r="B6" s="14"/>
      <c r="C6" s="162" t="s">
        <v>36</v>
      </c>
      <c r="D6" s="162"/>
      <c r="I6" s="140" t="s">
        <v>438</v>
      </c>
    </row>
    <row r="7" spans="1:9" s="12" customFormat="1" ht="9.9499999999999993" customHeight="1" x14ac:dyDescent="0.25"/>
    <row r="8" spans="1:9" ht="12.95" customHeight="1" x14ac:dyDescent="0.25">
      <c r="A8" s="163" t="s">
        <v>37</v>
      </c>
      <c r="B8" s="163"/>
      <c r="C8" s="163"/>
      <c r="D8" s="163"/>
      <c r="E8" s="163"/>
      <c r="F8" s="15" t="s">
        <v>38</v>
      </c>
      <c r="G8" s="15" t="s">
        <v>39</v>
      </c>
      <c r="H8" s="16" t="s">
        <v>40</v>
      </c>
      <c r="I8" s="16" t="s">
        <v>40</v>
      </c>
    </row>
    <row r="9" spans="1:9" ht="12.95" customHeight="1" x14ac:dyDescent="0.25">
      <c r="A9" s="164"/>
      <c r="B9" s="165"/>
      <c r="C9" s="165"/>
      <c r="D9" s="165"/>
      <c r="E9" s="166"/>
      <c r="F9" s="15" t="s">
        <v>41</v>
      </c>
      <c r="G9" s="15" t="s">
        <v>41</v>
      </c>
      <c r="H9" s="15" t="s">
        <v>41</v>
      </c>
      <c r="I9" s="15" t="s">
        <v>41</v>
      </c>
    </row>
    <row r="10" spans="1:9" ht="27.75" customHeight="1" x14ac:dyDescent="0.25">
      <c r="A10" s="167" t="s">
        <v>42</v>
      </c>
      <c r="B10" s="167"/>
      <c r="C10" s="167"/>
      <c r="D10" s="167"/>
      <c r="E10" s="167"/>
      <c r="F10" s="17">
        <v>487120.61</v>
      </c>
      <c r="G10" s="17">
        <v>26734.67</v>
      </c>
      <c r="H10" s="17">
        <v>513855.28</v>
      </c>
      <c r="I10" s="17">
        <v>513855.28</v>
      </c>
    </row>
    <row r="11" spans="1:9" ht="12" customHeight="1" outlineLevel="1" x14ac:dyDescent="0.25">
      <c r="A11" s="168" t="s">
        <v>43</v>
      </c>
      <c r="B11" s="168"/>
      <c r="C11" s="168"/>
      <c r="D11" s="168"/>
      <c r="E11" s="168"/>
      <c r="F11" s="18">
        <v>13094.02</v>
      </c>
      <c r="G11" s="18">
        <v>11604.58</v>
      </c>
      <c r="H11" s="19">
        <v>24698.6</v>
      </c>
      <c r="I11" s="19">
        <v>24698.6</v>
      </c>
    </row>
    <row r="12" spans="1:9" ht="12" customHeight="1" outlineLevel="1" x14ac:dyDescent="0.25">
      <c r="A12" s="168" t="s">
        <v>44</v>
      </c>
      <c r="B12" s="168"/>
      <c r="C12" s="168"/>
      <c r="D12" s="168"/>
      <c r="E12" s="168"/>
      <c r="F12" s="20"/>
      <c r="G12" s="21">
        <v>154.6</v>
      </c>
      <c r="H12" s="21">
        <v>154.6</v>
      </c>
      <c r="I12" s="21">
        <v>154.6</v>
      </c>
    </row>
    <row r="13" spans="1:9" ht="12" customHeight="1" outlineLevel="1" x14ac:dyDescent="0.25">
      <c r="A13" s="168" t="s">
        <v>45</v>
      </c>
      <c r="B13" s="168"/>
      <c r="C13" s="168"/>
      <c r="D13" s="168"/>
      <c r="E13" s="168"/>
      <c r="F13" s="18">
        <v>5023.95</v>
      </c>
      <c r="G13" s="22">
        <v>832</v>
      </c>
      <c r="H13" s="18">
        <v>5855.95</v>
      </c>
      <c r="I13" s="18">
        <v>5855.95</v>
      </c>
    </row>
    <row r="14" spans="1:9" ht="12" customHeight="1" outlineLevel="1" x14ac:dyDescent="0.25">
      <c r="A14" s="168" t="s">
        <v>46</v>
      </c>
      <c r="B14" s="168"/>
      <c r="C14" s="168"/>
      <c r="D14" s="168"/>
      <c r="E14" s="168"/>
      <c r="F14" s="18">
        <v>93681.05</v>
      </c>
      <c r="G14" s="18">
        <v>7620.77</v>
      </c>
      <c r="H14" s="18">
        <v>101301.82</v>
      </c>
      <c r="I14" s="18">
        <v>101301.82</v>
      </c>
    </row>
    <row r="15" spans="1:9" ht="12" customHeight="1" outlineLevel="1" x14ac:dyDescent="0.25">
      <c r="A15" s="168" t="s">
        <v>47</v>
      </c>
      <c r="B15" s="168"/>
      <c r="C15" s="168"/>
      <c r="D15" s="168"/>
      <c r="E15" s="168"/>
      <c r="F15" s="20"/>
      <c r="G15" s="23">
        <v>13.59</v>
      </c>
      <c r="H15" s="23">
        <v>13.59</v>
      </c>
      <c r="I15" s="23">
        <v>13.59</v>
      </c>
    </row>
    <row r="16" spans="1:9" ht="12" customHeight="1" outlineLevel="1" x14ac:dyDescent="0.25">
      <c r="A16" s="168" t="s">
        <v>48</v>
      </c>
      <c r="B16" s="168"/>
      <c r="C16" s="168"/>
      <c r="D16" s="168"/>
      <c r="E16" s="168"/>
      <c r="F16" s="20"/>
      <c r="G16" s="23">
        <v>287.61</v>
      </c>
      <c r="H16" s="23">
        <v>287.61</v>
      </c>
      <c r="I16" s="23">
        <v>287.61</v>
      </c>
    </row>
    <row r="17" spans="1:9" ht="12" customHeight="1" outlineLevel="1" x14ac:dyDescent="0.25">
      <c r="A17" s="168" t="s">
        <v>49</v>
      </c>
      <c r="B17" s="168"/>
      <c r="C17" s="168"/>
      <c r="D17" s="168"/>
      <c r="E17" s="168"/>
      <c r="F17" s="23">
        <v>866.33</v>
      </c>
      <c r="G17" s="23">
        <v>338.52</v>
      </c>
      <c r="H17" s="18">
        <v>1204.8499999999999</v>
      </c>
      <c r="I17" s="18">
        <v>1204.8499999999999</v>
      </c>
    </row>
    <row r="18" spans="1:9" ht="18.75" customHeight="1" outlineLevel="1" x14ac:dyDescent="0.25">
      <c r="A18" s="168" t="s">
        <v>50</v>
      </c>
      <c r="B18" s="168"/>
      <c r="C18" s="168"/>
      <c r="D18" s="168"/>
      <c r="E18" s="168"/>
      <c r="F18" s="18">
        <v>374455.26</v>
      </c>
      <c r="G18" s="24">
        <v>5883</v>
      </c>
      <c r="H18" s="18">
        <v>380338.26</v>
      </c>
      <c r="I18" s="18">
        <v>380338.26</v>
      </c>
    </row>
    <row r="19" spans="1:9" ht="12.95" customHeight="1" x14ac:dyDescent="0.25">
      <c r="A19" s="167" t="s">
        <v>51</v>
      </c>
      <c r="B19" s="167"/>
      <c r="C19" s="167"/>
      <c r="D19" s="167"/>
      <c r="E19" s="167"/>
      <c r="F19" s="17">
        <v>14316159.220000001</v>
      </c>
      <c r="G19" s="17">
        <v>977653.17</v>
      </c>
      <c r="H19" s="17">
        <v>15293812.390000001</v>
      </c>
      <c r="I19" s="17">
        <v>15293812.390000001</v>
      </c>
    </row>
    <row r="20" spans="1:9" ht="12" customHeight="1" outlineLevel="1" x14ac:dyDescent="0.25">
      <c r="A20" s="168" t="s">
        <v>52</v>
      </c>
      <c r="B20" s="168"/>
      <c r="C20" s="168"/>
      <c r="D20" s="168"/>
      <c r="E20" s="168"/>
      <c r="F20" s="19">
        <v>18292.599999999999</v>
      </c>
      <c r="G20" s="18">
        <v>1360.35</v>
      </c>
      <c r="H20" s="18">
        <v>19652.95</v>
      </c>
      <c r="I20" s="18">
        <v>19652.95</v>
      </c>
    </row>
    <row r="21" spans="1:9" ht="12" customHeight="1" outlineLevel="1" x14ac:dyDescent="0.25">
      <c r="A21" s="168" t="s">
        <v>53</v>
      </c>
      <c r="B21" s="168"/>
      <c r="C21" s="168"/>
      <c r="D21" s="168"/>
      <c r="E21" s="168"/>
      <c r="F21" s="18">
        <v>9402630.6500000004</v>
      </c>
      <c r="G21" s="18">
        <v>680241.14</v>
      </c>
      <c r="H21" s="18">
        <v>10082871.789999999</v>
      </c>
      <c r="I21" s="18">
        <v>10082871.789999999</v>
      </c>
    </row>
    <row r="22" spans="1:9" ht="12" customHeight="1" outlineLevel="1" x14ac:dyDescent="0.25">
      <c r="A22" s="168" t="s">
        <v>54</v>
      </c>
      <c r="B22" s="168"/>
      <c r="C22" s="168"/>
      <c r="D22" s="168"/>
      <c r="E22" s="168"/>
      <c r="F22" s="23">
        <v>200.52</v>
      </c>
      <c r="G22" s="23">
        <v>13.73</v>
      </c>
      <c r="H22" s="23">
        <v>214.25</v>
      </c>
      <c r="I22" s="23">
        <v>214.25</v>
      </c>
    </row>
    <row r="23" spans="1:9" ht="12" customHeight="1" outlineLevel="1" x14ac:dyDescent="0.25">
      <c r="A23" s="168" t="s">
        <v>55</v>
      </c>
      <c r="B23" s="168"/>
      <c r="C23" s="168"/>
      <c r="D23" s="168"/>
      <c r="E23" s="168"/>
      <c r="F23" s="18">
        <v>18577.78</v>
      </c>
      <c r="G23" s="23">
        <v>23.13</v>
      </c>
      <c r="H23" s="18">
        <v>18600.91</v>
      </c>
      <c r="I23" s="18">
        <v>18600.91</v>
      </c>
    </row>
    <row r="24" spans="1:9" ht="12" customHeight="1" outlineLevel="1" x14ac:dyDescent="0.25">
      <c r="A24" s="168" t="s">
        <v>56</v>
      </c>
      <c r="B24" s="168"/>
      <c r="C24" s="168"/>
      <c r="D24" s="168"/>
      <c r="E24" s="168"/>
      <c r="F24" s="18">
        <v>12020.24</v>
      </c>
      <c r="G24" s="21">
        <v>13.2</v>
      </c>
      <c r="H24" s="18">
        <v>12033.44</v>
      </c>
      <c r="I24" s="18">
        <v>12033.44</v>
      </c>
    </row>
    <row r="25" spans="1:9" ht="12" customHeight="1" outlineLevel="1" x14ac:dyDescent="0.25">
      <c r="A25" s="168" t="s">
        <v>57</v>
      </c>
      <c r="B25" s="168"/>
      <c r="C25" s="168"/>
      <c r="D25" s="168"/>
      <c r="E25" s="168"/>
      <c r="F25" s="18">
        <v>827957.97</v>
      </c>
      <c r="G25" s="18">
        <v>13666.77</v>
      </c>
      <c r="H25" s="18">
        <v>841624.74</v>
      </c>
      <c r="I25" s="18">
        <v>841624.74</v>
      </c>
    </row>
    <row r="26" spans="1:9" ht="12" customHeight="1" outlineLevel="1" x14ac:dyDescent="0.25">
      <c r="A26" s="168" t="s">
        <v>58</v>
      </c>
      <c r="B26" s="168"/>
      <c r="C26" s="168"/>
      <c r="D26" s="168"/>
      <c r="E26" s="168"/>
      <c r="F26" s="18">
        <v>1655.92</v>
      </c>
      <c r="G26" s="21">
        <v>27.3</v>
      </c>
      <c r="H26" s="18">
        <v>1683.22</v>
      </c>
      <c r="I26" s="18">
        <v>1683.22</v>
      </c>
    </row>
    <row r="27" spans="1:9" ht="12" customHeight="1" outlineLevel="1" x14ac:dyDescent="0.25">
      <c r="A27" s="168" t="s">
        <v>59</v>
      </c>
      <c r="B27" s="168"/>
      <c r="C27" s="168"/>
      <c r="D27" s="168"/>
      <c r="E27" s="168"/>
      <c r="F27" s="18">
        <v>248387.41</v>
      </c>
      <c r="G27" s="18">
        <v>4099.08</v>
      </c>
      <c r="H27" s="18">
        <v>252486.49</v>
      </c>
      <c r="I27" s="18">
        <v>252486.49</v>
      </c>
    </row>
    <row r="28" spans="1:9" ht="12" customHeight="1" outlineLevel="1" x14ac:dyDescent="0.25">
      <c r="A28" s="168" t="s">
        <v>60</v>
      </c>
      <c r="B28" s="168"/>
      <c r="C28" s="168"/>
      <c r="D28" s="168"/>
      <c r="E28" s="168"/>
      <c r="F28" s="18">
        <v>738540.33</v>
      </c>
      <c r="G28" s="18">
        <v>57722.37</v>
      </c>
      <c r="H28" s="19">
        <v>796262.7</v>
      </c>
      <c r="I28" s="19">
        <v>796262.7</v>
      </c>
    </row>
    <row r="29" spans="1:9" ht="12" customHeight="1" outlineLevel="1" x14ac:dyDescent="0.25">
      <c r="A29" s="168" t="s">
        <v>61</v>
      </c>
      <c r="B29" s="168"/>
      <c r="C29" s="168"/>
      <c r="D29" s="168"/>
      <c r="E29" s="168"/>
      <c r="F29" s="18">
        <v>1435.49</v>
      </c>
      <c r="G29" s="23">
        <v>114.39</v>
      </c>
      <c r="H29" s="18">
        <v>1549.88</v>
      </c>
      <c r="I29" s="18">
        <v>1549.88</v>
      </c>
    </row>
    <row r="30" spans="1:9" ht="12" customHeight="1" outlineLevel="1" x14ac:dyDescent="0.25">
      <c r="A30" s="168" t="s">
        <v>62</v>
      </c>
      <c r="B30" s="168"/>
      <c r="C30" s="168"/>
      <c r="D30" s="168"/>
      <c r="E30" s="168"/>
      <c r="F30" s="18">
        <v>221241.26</v>
      </c>
      <c r="G30" s="18">
        <v>15278.62</v>
      </c>
      <c r="H30" s="18">
        <v>236519.88</v>
      </c>
      <c r="I30" s="18">
        <v>236519.88</v>
      </c>
    </row>
    <row r="31" spans="1:9" ht="12" customHeight="1" outlineLevel="1" x14ac:dyDescent="0.25">
      <c r="A31" s="168" t="s">
        <v>63</v>
      </c>
      <c r="B31" s="168"/>
      <c r="C31" s="168"/>
      <c r="D31" s="168"/>
      <c r="E31" s="168"/>
      <c r="F31" s="23">
        <v>484.71</v>
      </c>
      <c r="G31" s="18">
        <v>5805.87</v>
      </c>
      <c r="H31" s="18">
        <v>6290.58</v>
      </c>
      <c r="I31" s="18">
        <v>6290.58</v>
      </c>
    </row>
    <row r="32" spans="1:9" ht="12" customHeight="1" outlineLevel="1" x14ac:dyDescent="0.25">
      <c r="A32" s="168" t="s">
        <v>64</v>
      </c>
      <c r="B32" s="168"/>
      <c r="C32" s="168"/>
      <c r="D32" s="168"/>
      <c r="E32" s="168"/>
      <c r="F32" s="23">
        <v>0.97</v>
      </c>
      <c r="G32" s="23">
        <v>9.59</v>
      </c>
      <c r="H32" s="23">
        <v>10.56</v>
      </c>
      <c r="I32" s="23">
        <v>10.56</v>
      </c>
    </row>
    <row r="33" spans="1:9" ht="12" customHeight="1" outlineLevel="1" x14ac:dyDescent="0.25">
      <c r="A33" s="168" t="s">
        <v>65</v>
      </c>
      <c r="B33" s="168"/>
      <c r="C33" s="168"/>
      <c r="D33" s="168"/>
      <c r="E33" s="168"/>
      <c r="F33" s="21">
        <v>145.4</v>
      </c>
      <c r="G33" s="18">
        <v>1438.18</v>
      </c>
      <c r="H33" s="18">
        <v>1583.58</v>
      </c>
      <c r="I33" s="18">
        <v>1583.58</v>
      </c>
    </row>
    <row r="34" spans="1:9" ht="12" customHeight="1" outlineLevel="1" x14ac:dyDescent="0.25">
      <c r="A34" s="168" t="s">
        <v>66</v>
      </c>
      <c r="B34" s="168"/>
      <c r="C34" s="168"/>
      <c r="D34" s="168"/>
      <c r="E34" s="168"/>
      <c r="F34" s="18">
        <v>2824587.97</v>
      </c>
      <c r="G34" s="18">
        <v>197839.45</v>
      </c>
      <c r="H34" s="18">
        <v>3022427.42</v>
      </c>
      <c r="I34" s="18">
        <v>3022427.42</v>
      </c>
    </row>
    <row r="35" spans="1:9" ht="12.95" customHeight="1" x14ac:dyDescent="0.25">
      <c r="A35" s="167" t="s">
        <v>11</v>
      </c>
      <c r="B35" s="167"/>
      <c r="C35" s="167"/>
      <c r="D35" s="167"/>
      <c r="E35" s="167"/>
      <c r="F35" s="17">
        <v>1065500.72</v>
      </c>
      <c r="G35" s="17">
        <v>50136.97</v>
      </c>
      <c r="H35" s="17">
        <v>1115637.69</v>
      </c>
      <c r="I35" s="17">
        <f>H35*ИПЦ!D34/100</f>
        <v>1172203.8889128435</v>
      </c>
    </row>
    <row r="36" spans="1:9" ht="12.95" customHeight="1" outlineLevel="1" x14ac:dyDescent="0.25">
      <c r="A36" s="169" t="s">
        <v>67</v>
      </c>
      <c r="B36" s="169"/>
      <c r="C36" s="169"/>
      <c r="D36" s="169"/>
      <c r="E36" s="169"/>
      <c r="F36" s="25">
        <v>35540.199999999997</v>
      </c>
      <c r="G36" s="17">
        <v>3338.44</v>
      </c>
      <c r="H36" s="17">
        <v>38878.639999999999</v>
      </c>
      <c r="I36" s="17"/>
    </row>
    <row r="37" spans="1:9" ht="12" hidden="1" customHeight="1" outlineLevel="2" x14ac:dyDescent="0.25">
      <c r="A37" s="170" t="s">
        <v>68</v>
      </c>
      <c r="B37" s="170"/>
      <c r="C37" s="170"/>
      <c r="D37" s="170"/>
      <c r="E37" s="170"/>
      <c r="F37" s="19">
        <v>35540.199999999997</v>
      </c>
      <c r="G37" s="18">
        <v>3338.44</v>
      </c>
      <c r="H37" s="18">
        <v>38878.639999999999</v>
      </c>
      <c r="I37" s="18"/>
    </row>
    <row r="38" spans="1:9" ht="12.95" customHeight="1" outlineLevel="1" collapsed="1" x14ac:dyDescent="0.25">
      <c r="A38" s="169" t="s">
        <v>69</v>
      </c>
      <c r="B38" s="169"/>
      <c r="C38" s="169"/>
      <c r="D38" s="169"/>
      <c r="E38" s="169"/>
      <c r="F38" s="17">
        <v>90166.15</v>
      </c>
      <c r="G38" s="17">
        <v>1390.59</v>
      </c>
      <c r="H38" s="17">
        <v>91556.74</v>
      </c>
      <c r="I38" s="17"/>
    </row>
    <row r="39" spans="1:9" ht="12" hidden="1" customHeight="1" outlineLevel="2" x14ac:dyDescent="0.25">
      <c r="A39" s="170" t="s">
        <v>70</v>
      </c>
      <c r="B39" s="170"/>
      <c r="C39" s="170"/>
      <c r="D39" s="170"/>
      <c r="E39" s="170"/>
      <c r="F39" s="18">
        <v>90166.15</v>
      </c>
      <c r="G39" s="18">
        <v>1390.59</v>
      </c>
      <c r="H39" s="18">
        <v>91556.74</v>
      </c>
      <c r="I39" s="18"/>
    </row>
    <row r="40" spans="1:9" ht="12.95" customHeight="1" outlineLevel="1" collapsed="1" x14ac:dyDescent="0.25">
      <c r="A40" s="169" t="s">
        <v>71</v>
      </c>
      <c r="B40" s="169"/>
      <c r="C40" s="169"/>
      <c r="D40" s="169"/>
      <c r="E40" s="169"/>
      <c r="F40" s="17">
        <v>36275.14</v>
      </c>
      <c r="G40" s="17">
        <v>1573.82</v>
      </c>
      <c r="H40" s="17">
        <v>37848.959999999999</v>
      </c>
      <c r="I40" s="17"/>
    </row>
    <row r="41" spans="1:9" ht="12" hidden="1" customHeight="1" outlineLevel="2" x14ac:dyDescent="0.25">
      <c r="A41" s="170" t="s">
        <v>72</v>
      </c>
      <c r="B41" s="170"/>
      <c r="C41" s="170"/>
      <c r="D41" s="170"/>
      <c r="E41" s="170"/>
      <c r="F41" s="20"/>
      <c r="G41" s="21">
        <v>4.2</v>
      </c>
      <c r="H41" s="21">
        <v>4.2</v>
      </c>
      <c r="I41" s="21"/>
    </row>
    <row r="42" spans="1:9" ht="12" hidden="1" customHeight="1" outlineLevel="2" x14ac:dyDescent="0.25">
      <c r="A42" s="170" t="s">
        <v>73</v>
      </c>
      <c r="B42" s="170"/>
      <c r="C42" s="170"/>
      <c r="D42" s="170"/>
      <c r="E42" s="170"/>
      <c r="F42" s="18">
        <v>34238.06</v>
      </c>
      <c r="G42" s="23">
        <v>547.39</v>
      </c>
      <c r="H42" s="18">
        <v>34785.449999999997</v>
      </c>
      <c r="I42" s="18"/>
    </row>
    <row r="43" spans="1:9" ht="12" hidden="1" customHeight="1" outlineLevel="2" x14ac:dyDescent="0.25">
      <c r="A43" s="170" t="s">
        <v>74</v>
      </c>
      <c r="B43" s="170"/>
      <c r="C43" s="170"/>
      <c r="D43" s="170"/>
      <c r="E43" s="170"/>
      <c r="F43" s="18">
        <v>1977.61</v>
      </c>
      <c r="G43" s="23">
        <v>974.61</v>
      </c>
      <c r="H43" s="18">
        <v>2952.22</v>
      </c>
      <c r="I43" s="18"/>
    </row>
    <row r="44" spans="1:9" ht="12" hidden="1" customHeight="1" outlineLevel="2" x14ac:dyDescent="0.25">
      <c r="A44" s="170" t="s">
        <v>75</v>
      </c>
      <c r="B44" s="170"/>
      <c r="C44" s="170"/>
      <c r="D44" s="170"/>
      <c r="E44" s="170"/>
      <c r="F44" s="23">
        <v>1.27</v>
      </c>
      <c r="G44" s="22">
        <v>20</v>
      </c>
      <c r="H44" s="23">
        <v>21.27</v>
      </c>
      <c r="I44" s="23"/>
    </row>
    <row r="45" spans="1:9" ht="12" hidden="1" customHeight="1" outlineLevel="2" x14ac:dyDescent="0.25">
      <c r="A45" s="170" t="s">
        <v>76</v>
      </c>
      <c r="B45" s="170"/>
      <c r="C45" s="170"/>
      <c r="D45" s="170"/>
      <c r="E45" s="170"/>
      <c r="F45" s="20"/>
      <c r="G45" s="23">
        <v>4.72</v>
      </c>
      <c r="H45" s="23">
        <v>4.72</v>
      </c>
      <c r="I45" s="23"/>
    </row>
    <row r="46" spans="1:9" ht="12" hidden="1" customHeight="1" outlineLevel="2" x14ac:dyDescent="0.25">
      <c r="A46" s="170" t="s">
        <v>77</v>
      </c>
      <c r="B46" s="170"/>
      <c r="C46" s="170"/>
      <c r="D46" s="170"/>
      <c r="E46" s="170"/>
      <c r="F46" s="21">
        <v>58.2</v>
      </c>
      <c r="G46" s="21">
        <v>22.9</v>
      </c>
      <c r="H46" s="21">
        <v>81.099999999999994</v>
      </c>
      <c r="I46" s="21"/>
    </row>
    <row r="47" spans="1:9" ht="12.95" customHeight="1" outlineLevel="1" collapsed="1" x14ac:dyDescent="0.25">
      <c r="A47" s="169" t="s">
        <v>78</v>
      </c>
      <c r="B47" s="169"/>
      <c r="C47" s="169"/>
      <c r="D47" s="169"/>
      <c r="E47" s="169"/>
      <c r="F47" s="17">
        <v>260396.57</v>
      </c>
      <c r="G47" s="25">
        <v>2913.1</v>
      </c>
      <c r="H47" s="17">
        <v>263309.67</v>
      </c>
      <c r="I47" s="17"/>
    </row>
    <row r="48" spans="1:9" ht="24" hidden="1" customHeight="1" outlineLevel="2" x14ac:dyDescent="0.25">
      <c r="A48" s="170" t="s">
        <v>79</v>
      </c>
      <c r="B48" s="170"/>
      <c r="C48" s="170"/>
      <c r="D48" s="170"/>
      <c r="E48" s="170"/>
      <c r="F48" s="18">
        <v>9636.51</v>
      </c>
      <c r="G48" s="21">
        <v>251.2</v>
      </c>
      <c r="H48" s="18">
        <v>9887.7099999999991</v>
      </c>
      <c r="I48" s="18"/>
    </row>
    <row r="49" spans="1:9" ht="12" hidden="1" customHeight="1" outlineLevel="2" x14ac:dyDescent="0.25">
      <c r="A49" s="170" t="s">
        <v>80</v>
      </c>
      <c r="B49" s="170"/>
      <c r="C49" s="170"/>
      <c r="D49" s="170"/>
      <c r="E49" s="170"/>
      <c r="F49" s="19">
        <v>15656.9</v>
      </c>
      <c r="G49" s="23">
        <v>242.89</v>
      </c>
      <c r="H49" s="18">
        <v>15899.79</v>
      </c>
      <c r="I49" s="18"/>
    </row>
    <row r="50" spans="1:9" ht="12" hidden="1" customHeight="1" outlineLevel="2" x14ac:dyDescent="0.25">
      <c r="A50" s="170" t="s">
        <v>81</v>
      </c>
      <c r="B50" s="170"/>
      <c r="C50" s="170"/>
      <c r="D50" s="170"/>
      <c r="E50" s="170"/>
      <c r="F50" s="21">
        <v>499.9</v>
      </c>
      <c r="G50" s="23">
        <v>233.06</v>
      </c>
      <c r="H50" s="23">
        <v>732.96</v>
      </c>
      <c r="I50" s="23"/>
    </row>
    <row r="51" spans="1:9" ht="24" hidden="1" customHeight="1" outlineLevel="2" x14ac:dyDescent="0.25">
      <c r="A51" s="170" t="s">
        <v>82</v>
      </c>
      <c r="B51" s="170"/>
      <c r="C51" s="170"/>
      <c r="D51" s="170"/>
      <c r="E51" s="170"/>
      <c r="F51" s="18">
        <v>1680.67</v>
      </c>
      <c r="G51" s="18">
        <v>2185.7199999999998</v>
      </c>
      <c r="H51" s="18">
        <v>3866.39</v>
      </c>
      <c r="I51" s="18"/>
    </row>
    <row r="52" spans="1:9" ht="12" hidden="1" customHeight="1" outlineLevel="2" x14ac:dyDescent="0.25">
      <c r="A52" s="170" t="s">
        <v>83</v>
      </c>
      <c r="B52" s="170"/>
      <c r="C52" s="170"/>
      <c r="D52" s="170"/>
      <c r="E52" s="170"/>
      <c r="F52" s="21">
        <v>0.2</v>
      </c>
      <c r="G52" s="23">
        <v>0.23</v>
      </c>
      <c r="H52" s="23">
        <v>0.43</v>
      </c>
      <c r="I52" s="23"/>
    </row>
    <row r="53" spans="1:9" ht="12" hidden="1" customHeight="1" outlineLevel="2" x14ac:dyDescent="0.25">
      <c r="A53" s="170" t="s">
        <v>84</v>
      </c>
      <c r="B53" s="170"/>
      <c r="C53" s="170"/>
      <c r="D53" s="170"/>
      <c r="E53" s="170"/>
      <c r="F53" s="18">
        <v>232922.39</v>
      </c>
      <c r="G53" s="20"/>
      <c r="H53" s="18">
        <v>232922.39</v>
      </c>
      <c r="I53" s="18"/>
    </row>
    <row r="54" spans="1:9" ht="12.95" customHeight="1" outlineLevel="1" collapsed="1" x14ac:dyDescent="0.25">
      <c r="A54" s="169" t="s">
        <v>85</v>
      </c>
      <c r="B54" s="169"/>
      <c r="C54" s="169"/>
      <c r="D54" s="169"/>
      <c r="E54" s="169"/>
      <c r="F54" s="25">
        <v>285649.09999999998</v>
      </c>
      <c r="G54" s="17">
        <v>9245.08</v>
      </c>
      <c r="H54" s="17">
        <v>294894.18</v>
      </c>
      <c r="I54" s="17"/>
    </row>
    <row r="55" spans="1:9" ht="12" hidden="1" customHeight="1" outlineLevel="2" x14ac:dyDescent="0.25">
      <c r="A55" s="170" t="s">
        <v>86</v>
      </c>
      <c r="B55" s="170"/>
      <c r="C55" s="170"/>
      <c r="D55" s="170"/>
      <c r="E55" s="170"/>
      <c r="F55" s="20"/>
      <c r="G55" s="18">
        <v>1723.83</v>
      </c>
      <c r="H55" s="18">
        <v>1723.83</v>
      </c>
      <c r="I55" s="18"/>
    </row>
    <row r="56" spans="1:9" ht="12" hidden="1" customHeight="1" outlineLevel="2" x14ac:dyDescent="0.25">
      <c r="A56" s="170" t="s">
        <v>87</v>
      </c>
      <c r="B56" s="170"/>
      <c r="C56" s="170"/>
      <c r="D56" s="170"/>
      <c r="E56" s="170"/>
      <c r="F56" s="19">
        <v>21385.200000000001</v>
      </c>
      <c r="G56" s="23">
        <v>282.98</v>
      </c>
      <c r="H56" s="18">
        <v>21668.18</v>
      </c>
      <c r="I56" s="18"/>
    </row>
    <row r="57" spans="1:9" ht="12" hidden="1" customHeight="1" outlineLevel="2" x14ac:dyDescent="0.25">
      <c r="A57" s="170" t="s">
        <v>88</v>
      </c>
      <c r="B57" s="170"/>
      <c r="C57" s="170"/>
      <c r="D57" s="170"/>
      <c r="E57" s="170"/>
      <c r="F57" s="18">
        <v>14141.16</v>
      </c>
      <c r="G57" s="23">
        <v>396.89</v>
      </c>
      <c r="H57" s="18">
        <v>14538.05</v>
      </c>
      <c r="I57" s="18"/>
    </row>
    <row r="58" spans="1:9" ht="12" hidden="1" customHeight="1" outlineLevel="2" x14ac:dyDescent="0.25">
      <c r="A58" s="170" t="s">
        <v>89</v>
      </c>
      <c r="B58" s="170"/>
      <c r="C58" s="170"/>
      <c r="D58" s="170"/>
      <c r="E58" s="170"/>
      <c r="F58" s="18">
        <v>249986.01</v>
      </c>
      <c r="G58" s="18">
        <v>6835.04</v>
      </c>
      <c r="H58" s="18">
        <v>256821.05</v>
      </c>
      <c r="I58" s="18"/>
    </row>
    <row r="59" spans="1:9" ht="12" hidden="1" customHeight="1" outlineLevel="2" x14ac:dyDescent="0.25">
      <c r="A59" s="170" t="s">
        <v>90</v>
      </c>
      <c r="B59" s="170"/>
      <c r="C59" s="170"/>
      <c r="D59" s="170"/>
      <c r="E59" s="170"/>
      <c r="F59" s="23">
        <v>136.72999999999999</v>
      </c>
      <c r="G59" s="23">
        <v>6.34</v>
      </c>
      <c r="H59" s="23">
        <v>143.07</v>
      </c>
      <c r="I59" s="23"/>
    </row>
    <row r="60" spans="1:9" ht="12.95" customHeight="1" outlineLevel="1" collapsed="1" x14ac:dyDescent="0.25">
      <c r="A60" s="169" t="s">
        <v>91</v>
      </c>
      <c r="B60" s="169"/>
      <c r="C60" s="169"/>
      <c r="D60" s="169"/>
      <c r="E60" s="169"/>
      <c r="F60" s="17">
        <v>5599.74</v>
      </c>
      <c r="G60" s="17">
        <v>5024.3500000000004</v>
      </c>
      <c r="H60" s="17">
        <v>10624.09</v>
      </c>
      <c r="I60" s="17"/>
    </row>
    <row r="61" spans="1:9" ht="12" hidden="1" customHeight="1" outlineLevel="2" x14ac:dyDescent="0.25">
      <c r="A61" s="170" t="s">
        <v>92</v>
      </c>
      <c r="B61" s="170"/>
      <c r="C61" s="170"/>
      <c r="D61" s="170"/>
      <c r="E61" s="170"/>
      <c r="F61" s="20"/>
      <c r="G61" s="18">
        <v>1230.8900000000001</v>
      </c>
      <c r="H61" s="18">
        <v>1230.8900000000001</v>
      </c>
      <c r="I61" s="18"/>
    </row>
    <row r="62" spans="1:9" ht="12.95" hidden="1" customHeight="1" outlineLevel="2" x14ac:dyDescent="0.25">
      <c r="A62" s="172" t="s">
        <v>93</v>
      </c>
      <c r="B62" s="172"/>
      <c r="C62" s="172"/>
      <c r="D62" s="172"/>
      <c r="E62" s="172"/>
      <c r="F62" s="17">
        <v>5599.74</v>
      </c>
      <c r="G62" s="17">
        <v>3793.46</v>
      </c>
      <c r="H62" s="25">
        <v>9393.2000000000007</v>
      </c>
      <c r="I62" s="25"/>
    </row>
    <row r="63" spans="1:9" ht="12" hidden="1" customHeight="1" outlineLevel="3" x14ac:dyDescent="0.25">
      <c r="A63" s="171" t="s">
        <v>94</v>
      </c>
      <c r="B63" s="171"/>
      <c r="C63" s="171"/>
      <c r="D63" s="171"/>
      <c r="E63" s="171"/>
      <c r="F63" s="18">
        <v>5599.74</v>
      </c>
      <c r="G63" s="18">
        <v>3770.03</v>
      </c>
      <c r="H63" s="18">
        <v>9369.77</v>
      </c>
      <c r="I63" s="18"/>
    </row>
    <row r="64" spans="1:9" ht="12" hidden="1" customHeight="1" outlineLevel="3" x14ac:dyDescent="0.25">
      <c r="A64" s="171" t="s">
        <v>95</v>
      </c>
      <c r="B64" s="171"/>
      <c r="C64" s="171"/>
      <c r="D64" s="171"/>
      <c r="E64" s="171"/>
      <c r="F64" s="20"/>
      <c r="G64" s="23">
        <v>23.43</v>
      </c>
      <c r="H64" s="23">
        <v>23.43</v>
      </c>
      <c r="I64" s="23"/>
    </row>
    <row r="65" spans="1:9" ht="12.95" customHeight="1" outlineLevel="1" collapsed="1" x14ac:dyDescent="0.25">
      <c r="A65" s="169" t="s">
        <v>96</v>
      </c>
      <c r="B65" s="169"/>
      <c r="C65" s="169"/>
      <c r="D65" s="169"/>
      <c r="E65" s="169"/>
      <c r="F65" s="17">
        <v>174878.85</v>
      </c>
      <c r="G65" s="17">
        <v>2687.83</v>
      </c>
      <c r="H65" s="17">
        <v>177566.68</v>
      </c>
      <c r="I65" s="17"/>
    </row>
    <row r="66" spans="1:9" ht="12.95" hidden="1" customHeight="1" outlineLevel="2" x14ac:dyDescent="0.25">
      <c r="A66" s="172" t="s">
        <v>97</v>
      </c>
      <c r="B66" s="172"/>
      <c r="C66" s="172"/>
      <c r="D66" s="172"/>
      <c r="E66" s="172"/>
      <c r="F66" s="17">
        <v>174878.85</v>
      </c>
      <c r="G66" s="17">
        <v>2687.83</v>
      </c>
      <c r="H66" s="17">
        <v>177566.68</v>
      </c>
      <c r="I66" s="17"/>
    </row>
    <row r="67" spans="1:9" ht="12" hidden="1" customHeight="1" outlineLevel="3" x14ac:dyDescent="0.25">
      <c r="A67" s="171" t="s">
        <v>98</v>
      </c>
      <c r="B67" s="171"/>
      <c r="C67" s="171"/>
      <c r="D67" s="171"/>
      <c r="E67" s="171"/>
      <c r="F67" s="18">
        <v>17848.11</v>
      </c>
      <c r="G67" s="23">
        <v>281.45</v>
      </c>
      <c r="H67" s="18">
        <v>18129.560000000001</v>
      </c>
      <c r="I67" s="18"/>
    </row>
    <row r="68" spans="1:9" ht="12" hidden="1" customHeight="1" outlineLevel="3" x14ac:dyDescent="0.25">
      <c r="A68" s="171" t="s">
        <v>99</v>
      </c>
      <c r="B68" s="171"/>
      <c r="C68" s="171"/>
      <c r="D68" s="171"/>
      <c r="E68" s="171"/>
      <c r="F68" s="18">
        <v>140776.60999999999</v>
      </c>
      <c r="G68" s="19">
        <v>2137.6999999999998</v>
      </c>
      <c r="H68" s="18">
        <v>142914.31</v>
      </c>
      <c r="I68" s="18"/>
    </row>
    <row r="69" spans="1:9" ht="12" hidden="1" customHeight="1" outlineLevel="3" x14ac:dyDescent="0.25">
      <c r="A69" s="171" t="s">
        <v>100</v>
      </c>
      <c r="B69" s="171"/>
      <c r="C69" s="171"/>
      <c r="D69" s="171"/>
      <c r="E69" s="171"/>
      <c r="F69" s="18">
        <v>16254.13</v>
      </c>
      <c r="G69" s="23">
        <v>268.68</v>
      </c>
      <c r="H69" s="18">
        <v>16522.810000000001</v>
      </c>
      <c r="I69" s="18"/>
    </row>
    <row r="70" spans="1:9" ht="12.95" customHeight="1" outlineLevel="1" collapsed="1" x14ac:dyDescent="0.25">
      <c r="A70" s="169" t="s">
        <v>101</v>
      </c>
      <c r="B70" s="169"/>
      <c r="C70" s="169"/>
      <c r="D70" s="169"/>
      <c r="E70" s="169"/>
      <c r="F70" s="17">
        <v>176994.97</v>
      </c>
      <c r="G70" s="17">
        <v>23963.759999999998</v>
      </c>
      <c r="H70" s="17">
        <v>200958.73</v>
      </c>
      <c r="I70" s="17"/>
    </row>
    <row r="71" spans="1:9" ht="12" hidden="1" customHeight="1" outlineLevel="2" x14ac:dyDescent="0.25">
      <c r="A71" s="170" t="s">
        <v>102</v>
      </c>
      <c r="B71" s="170"/>
      <c r="C71" s="170"/>
      <c r="D71" s="170"/>
      <c r="E71" s="170"/>
      <c r="F71" s="18">
        <v>102066.14</v>
      </c>
      <c r="G71" s="18">
        <v>3329.95</v>
      </c>
      <c r="H71" s="18">
        <v>105396.09</v>
      </c>
      <c r="I71" s="18"/>
    </row>
    <row r="72" spans="1:9" ht="12" hidden="1" customHeight="1" outlineLevel="2" x14ac:dyDescent="0.25">
      <c r="A72" s="170" t="s">
        <v>103</v>
      </c>
      <c r="B72" s="170"/>
      <c r="C72" s="170"/>
      <c r="D72" s="170"/>
      <c r="E72" s="170"/>
      <c r="F72" s="23">
        <v>303.62</v>
      </c>
      <c r="G72" s="23">
        <v>241.48</v>
      </c>
      <c r="H72" s="21">
        <v>545.1</v>
      </c>
      <c r="I72" s="21"/>
    </row>
    <row r="73" spans="1:9" ht="12" hidden="1" customHeight="1" outlineLevel="2" x14ac:dyDescent="0.25">
      <c r="A73" s="170" t="s">
        <v>104</v>
      </c>
      <c r="B73" s="170"/>
      <c r="C73" s="170"/>
      <c r="D73" s="170"/>
      <c r="E73" s="170"/>
      <c r="F73" s="18">
        <v>12223.07</v>
      </c>
      <c r="G73" s="18">
        <v>6277.49</v>
      </c>
      <c r="H73" s="18">
        <v>18500.560000000001</v>
      </c>
      <c r="I73" s="18"/>
    </row>
    <row r="74" spans="1:9" ht="12" hidden="1" customHeight="1" outlineLevel="2" x14ac:dyDescent="0.25">
      <c r="A74" s="170" t="s">
        <v>105</v>
      </c>
      <c r="B74" s="170"/>
      <c r="C74" s="170"/>
      <c r="D74" s="170"/>
      <c r="E74" s="170"/>
      <c r="F74" s="18">
        <v>18443.75</v>
      </c>
      <c r="G74" s="23">
        <v>423.22</v>
      </c>
      <c r="H74" s="18">
        <v>18866.97</v>
      </c>
      <c r="I74" s="18"/>
    </row>
    <row r="75" spans="1:9" ht="12.95" hidden="1" customHeight="1" outlineLevel="2" x14ac:dyDescent="0.25">
      <c r="A75" s="172" t="s">
        <v>106</v>
      </c>
      <c r="B75" s="172"/>
      <c r="C75" s="172"/>
      <c r="D75" s="172"/>
      <c r="E75" s="172"/>
      <c r="F75" s="17">
        <v>43958.39</v>
      </c>
      <c r="G75" s="17">
        <v>13691.62</v>
      </c>
      <c r="H75" s="17">
        <v>57650.01</v>
      </c>
      <c r="I75" s="17"/>
    </row>
    <row r="76" spans="1:9" ht="12" hidden="1" customHeight="1" outlineLevel="3" x14ac:dyDescent="0.25">
      <c r="A76" s="171" t="s">
        <v>107</v>
      </c>
      <c r="B76" s="171"/>
      <c r="C76" s="171"/>
      <c r="D76" s="171"/>
      <c r="E76" s="171"/>
      <c r="F76" s="18">
        <v>10243.76</v>
      </c>
      <c r="G76" s="23">
        <v>174.78</v>
      </c>
      <c r="H76" s="18">
        <v>10418.540000000001</v>
      </c>
      <c r="I76" s="18"/>
    </row>
    <row r="77" spans="1:9" ht="12.95" hidden="1" customHeight="1" outlineLevel="3" x14ac:dyDescent="0.25">
      <c r="A77" s="174" t="s">
        <v>108</v>
      </c>
      <c r="B77" s="174"/>
      <c r="C77" s="174"/>
      <c r="D77" s="174"/>
      <c r="E77" s="174"/>
      <c r="F77" s="17">
        <v>33714.629999999997</v>
      </c>
      <c r="G77" s="17">
        <v>13516.84</v>
      </c>
      <c r="H77" s="17">
        <v>47231.47</v>
      </c>
      <c r="I77" s="17"/>
    </row>
    <row r="78" spans="1:9" ht="12" hidden="1" customHeight="1" outlineLevel="4" x14ac:dyDescent="0.25">
      <c r="A78" s="175" t="s">
        <v>108</v>
      </c>
      <c r="B78" s="175"/>
      <c r="C78" s="175"/>
      <c r="D78" s="175"/>
      <c r="E78" s="175"/>
      <c r="F78" s="18">
        <v>11965.71</v>
      </c>
      <c r="G78" s="18">
        <v>13516.84</v>
      </c>
      <c r="H78" s="18">
        <v>25482.55</v>
      </c>
      <c r="I78" s="18"/>
    </row>
    <row r="79" spans="1:9" ht="12" hidden="1" customHeight="1" outlineLevel="4" x14ac:dyDescent="0.25">
      <c r="A79" s="175" t="s">
        <v>109</v>
      </c>
      <c r="B79" s="175"/>
      <c r="C79" s="175"/>
      <c r="D79" s="175"/>
      <c r="E79" s="175"/>
      <c r="F79" s="18">
        <v>21748.92</v>
      </c>
      <c r="G79" s="20"/>
      <c r="H79" s="18">
        <v>21748.92</v>
      </c>
      <c r="I79" s="18"/>
    </row>
    <row r="80" spans="1:9" ht="12" customHeight="1" collapsed="1" x14ac:dyDescent="0.25">
      <c r="A80" s="173" t="s">
        <v>110</v>
      </c>
      <c r="B80" s="173"/>
      <c r="C80" s="173"/>
      <c r="D80" s="173"/>
      <c r="E80" s="173"/>
      <c r="F80" s="18">
        <v>71215.960000000006</v>
      </c>
      <c r="G80" s="18">
        <v>2813.85</v>
      </c>
      <c r="H80" s="18">
        <v>74029.81</v>
      </c>
      <c r="I80" s="18">
        <v>74029.81</v>
      </c>
    </row>
    <row r="81" spans="1:9" ht="12.95" customHeight="1" x14ac:dyDescent="0.25">
      <c r="A81" s="167" t="s">
        <v>111</v>
      </c>
      <c r="B81" s="167"/>
      <c r="C81" s="167"/>
      <c r="D81" s="167"/>
      <c r="E81" s="167"/>
      <c r="F81" s="17">
        <v>2558233.71</v>
      </c>
      <c r="G81" s="17">
        <v>162711.87</v>
      </c>
      <c r="H81" s="17">
        <v>2720945.58</v>
      </c>
      <c r="I81" s="17">
        <f>H81*ИПЦ!D34/100</f>
        <v>2858905.7352447575</v>
      </c>
    </row>
    <row r="82" spans="1:9" ht="12.95" customHeight="1" outlineLevel="1" x14ac:dyDescent="0.25">
      <c r="A82" s="169" t="s">
        <v>112</v>
      </c>
      <c r="B82" s="169"/>
      <c r="C82" s="169"/>
      <c r="D82" s="169"/>
      <c r="E82" s="169"/>
      <c r="F82" s="17">
        <v>2194.34</v>
      </c>
      <c r="G82" s="26">
        <v>30.67</v>
      </c>
      <c r="H82" s="17">
        <v>2225.0100000000002</v>
      </c>
      <c r="I82" s="17"/>
    </row>
    <row r="83" spans="1:9" ht="12.95" hidden="1" customHeight="1" outlineLevel="2" x14ac:dyDescent="0.25">
      <c r="A83" s="172" t="s">
        <v>113</v>
      </c>
      <c r="B83" s="172"/>
      <c r="C83" s="172"/>
      <c r="D83" s="172"/>
      <c r="E83" s="172"/>
      <c r="F83" s="17">
        <v>2194.34</v>
      </c>
      <c r="G83" s="26">
        <v>30.67</v>
      </c>
      <c r="H83" s="17">
        <v>2225.0100000000002</v>
      </c>
      <c r="I83" s="17"/>
    </row>
    <row r="84" spans="1:9" ht="12" hidden="1" customHeight="1" outlineLevel="3" x14ac:dyDescent="0.25">
      <c r="A84" s="171" t="s">
        <v>114</v>
      </c>
      <c r="B84" s="171"/>
      <c r="C84" s="171"/>
      <c r="D84" s="171"/>
      <c r="E84" s="171"/>
      <c r="F84" s="18">
        <v>2194.34</v>
      </c>
      <c r="G84" s="23">
        <v>30.67</v>
      </c>
      <c r="H84" s="18">
        <v>2225.0100000000002</v>
      </c>
      <c r="I84" s="18"/>
    </row>
    <row r="85" spans="1:9" ht="12.95" customHeight="1" outlineLevel="1" collapsed="1" x14ac:dyDescent="0.25">
      <c r="A85" s="169" t="s">
        <v>115</v>
      </c>
      <c r="B85" s="169"/>
      <c r="C85" s="169"/>
      <c r="D85" s="169"/>
      <c r="E85" s="169"/>
      <c r="F85" s="27"/>
      <c r="G85" s="17">
        <v>1145.1199999999999</v>
      </c>
      <c r="H85" s="17">
        <v>1145.1199999999999</v>
      </c>
      <c r="I85" s="17"/>
    </row>
    <row r="86" spans="1:9" ht="12" hidden="1" customHeight="1" outlineLevel="2" x14ac:dyDescent="0.25">
      <c r="A86" s="170" t="s">
        <v>116</v>
      </c>
      <c r="B86" s="170"/>
      <c r="C86" s="170"/>
      <c r="D86" s="170"/>
      <c r="E86" s="170"/>
      <c r="F86" s="20"/>
      <c r="G86" s="23">
        <v>95.87</v>
      </c>
      <c r="H86" s="23">
        <v>95.87</v>
      </c>
      <c r="I86" s="23"/>
    </row>
    <row r="87" spans="1:9" ht="12" hidden="1" customHeight="1" outlineLevel="2" x14ac:dyDescent="0.25">
      <c r="A87" s="170" t="s">
        <v>117</v>
      </c>
      <c r="B87" s="170"/>
      <c r="C87" s="170"/>
      <c r="D87" s="170"/>
      <c r="E87" s="170"/>
      <c r="F87" s="20"/>
      <c r="G87" s="23">
        <v>16.88</v>
      </c>
      <c r="H87" s="23">
        <v>16.88</v>
      </c>
      <c r="I87" s="23"/>
    </row>
    <row r="88" spans="1:9" ht="12" hidden="1" customHeight="1" outlineLevel="2" x14ac:dyDescent="0.25">
      <c r="A88" s="170" t="s">
        <v>118</v>
      </c>
      <c r="B88" s="170"/>
      <c r="C88" s="170"/>
      <c r="D88" s="170"/>
      <c r="E88" s="170"/>
      <c r="F88" s="20"/>
      <c r="G88" s="23">
        <v>218.26</v>
      </c>
      <c r="H88" s="23">
        <v>218.26</v>
      </c>
      <c r="I88" s="23"/>
    </row>
    <row r="89" spans="1:9" ht="12" hidden="1" customHeight="1" outlineLevel="2" x14ac:dyDescent="0.25">
      <c r="A89" s="170" t="s">
        <v>119</v>
      </c>
      <c r="B89" s="170"/>
      <c r="C89" s="170"/>
      <c r="D89" s="170"/>
      <c r="E89" s="170"/>
      <c r="F89" s="20"/>
      <c r="G89" s="23">
        <v>814.11</v>
      </c>
      <c r="H89" s="23">
        <v>814.11</v>
      </c>
      <c r="I89" s="23"/>
    </row>
    <row r="90" spans="1:9" ht="12.95" customHeight="1" outlineLevel="1" collapsed="1" x14ac:dyDescent="0.25">
      <c r="A90" s="169" t="s">
        <v>120</v>
      </c>
      <c r="B90" s="169"/>
      <c r="C90" s="169"/>
      <c r="D90" s="169"/>
      <c r="E90" s="169"/>
      <c r="F90" s="17">
        <v>18989.86</v>
      </c>
      <c r="G90" s="17">
        <v>2103.15</v>
      </c>
      <c r="H90" s="17">
        <v>21093.01</v>
      </c>
      <c r="I90" s="17"/>
    </row>
    <row r="91" spans="1:9" ht="12" hidden="1" customHeight="1" outlineLevel="2" x14ac:dyDescent="0.25">
      <c r="A91" s="170" t="s">
        <v>121</v>
      </c>
      <c r="B91" s="170"/>
      <c r="C91" s="170"/>
      <c r="D91" s="170"/>
      <c r="E91" s="170"/>
      <c r="F91" s="20"/>
      <c r="G91" s="18">
        <v>1856.24</v>
      </c>
      <c r="H91" s="18">
        <v>1856.24</v>
      </c>
      <c r="I91" s="18"/>
    </row>
    <row r="92" spans="1:9" ht="12" hidden="1" customHeight="1" outlineLevel="2" x14ac:dyDescent="0.25">
      <c r="A92" s="170" t="s">
        <v>122</v>
      </c>
      <c r="B92" s="170"/>
      <c r="C92" s="170"/>
      <c r="D92" s="170"/>
      <c r="E92" s="170"/>
      <c r="F92" s="18">
        <v>18989.86</v>
      </c>
      <c r="G92" s="23">
        <v>246.91</v>
      </c>
      <c r="H92" s="18">
        <v>19236.77</v>
      </c>
      <c r="I92" s="18"/>
    </row>
    <row r="93" spans="1:9" ht="12.95" customHeight="1" outlineLevel="1" collapsed="1" x14ac:dyDescent="0.25">
      <c r="A93" s="169" t="s">
        <v>123</v>
      </c>
      <c r="B93" s="169"/>
      <c r="C93" s="169"/>
      <c r="D93" s="169"/>
      <c r="E93" s="169"/>
      <c r="F93" s="17">
        <v>119163.75</v>
      </c>
      <c r="G93" s="17">
        <v>4891.9799999999996</v>
      </c>
      <c r="H93" s="17">
        <v>124055.73</v>
      </c>
      <c r="I93" s="17"/>
    </row>
    <row r="94" spans="1:9" ht="12" hidden="1" customHeight="1" outlineLevel="2" x14ac:dyDescent="0.25">
      <c r="A94" s="170" t="s">
        <v>124</v>
      </c>
      <c r="B94" s="170"/>
      <c r="C94" s="170"/>
      <c r="D94" s="170"/>
      <c r="E94" s="170"/>
      <c r="F94" s="20"/>
      <c r="G94" s="19">
        <v>1246.5999999999999</v>
      </c>
      <c r="H94" s="19">
        <v>1246.5999999999999</v>
      </c>
      <c r="I94" s="19"/>
    </row>
    <row r="95" spans="1:9" ht="12" hidden="1" customHeight="1" outlineLevel="2" x14ac:dyDescent="0.25">
      <c r="A95" s="170" t="s">
        <v>125</v>
      </c>
      <c r="B95" s="170"/>
      <c r="C95" s="170"/>
      <c r="D95" s="170"/>
      <c r="E95" s="170"/>
      <c r="F95" s="18">
        <v>119163.75</v>
      </c>
      <c r="G95" s="23">
        <v>631.61</v>
      </c>
      <c r="H95" s="18">
        <v>119795.36</v>
      </c>
      <c r="I95" s="18"/>
    </row>
    <row r="96" spans="1:9" ht="12" hidden="1" customHeight="1" outlineLevel="2" x14ac:dyDescent="0.25">
      <c r="A96" s="170" t="s">
        <v>126</v>
      </c>
      <c r="B96" s="170"/>
      <c r="C96" s="170"/>
      <c r="D96" s="170"/>
      <c r="E96" s="170"/>
      <c r="F96" s="20"/>
      <c r="G96" s="18">
        <v>3013.77</v>
      </c>
      <c r="H96" s="18">
        <v>3013.77</v>
      </c>
      <c r="I96" s="18"/>
    </row>
    <row r="97" spans="1:9" ht="12.95" customHeight="1" outlineLevel="1" collapsed="1" x14ac:dyDescent="0.25">
      <c r="A97" s="169" t="s">
        <v>127</v>
      </c>
      <c r="B97" s="169"/>
      <c r="C97" s="169"/>
      <c r="D97" s="169"/>
      <c r="E97" s="169"/>
      <c r="F97" s="17">
        <v>2652.83</v>
      </c>
      <c r="G97" s="28">
        <v>34.4</v>
      </c>
      <c r="H97" s="17">
        <v>2687.23</v>
      </c>
      <c r="I97" s="17"/>
    </row>
    <row r="98" spans="1:9" ht="12" hidden="1" customHeight="1" outlineLevel="2" x14ac:dyDescent="0.25">
      <c r="A98" s="170" t="s">
        <v>128</v>
      </c>
      <c r="B98" s="170"/>
      <c r="C98" s="170"/>
      <c r="D98" s="170"/>
      <c r="E98" s="170"/>
      <c r="F98" s="21">
        <v>985.4</v>
      </c>
      <c r="G98" s="23">
        <v>10.46</v>
      </c>
      <c r="H98" s="23">
        <v>995.86</v>
      </c>
      <c r="I98" s="23"/>
    </row>
    <row r="99" spans="1:9" ht="12" hidden="1" customHeight="1" outlineLevel="2" x14ac:dyDescent="0.25">
      <c r="A99" s="170" t="s">
        <v>129</v>
      </c>
      <c r="B99" s="170"/>
      <c r="C99" s="170"/>
      <c r="D99" s="170"/>
      <c r="E99" s="170"/>
      <c r="F99" s="18">
        <v>1667.43</v>
      </c>
      <c r="G99" s="23">
        <v>23.94</v>
      </c>
      <c r="H99" s="18">
        <v>1691.37</v>
      </c>
      <c r="I99" s="18"/>
    </row>
    <row r="100" spans="1:9" ht="12.95" customHeight="1" outlineLevel="1" collapsed="1" x14ac:dyDescent="0.25">
      <c r="A100" s="169" t="s">
        <v>130</v>
      </c>
      <c r="B100" s="169"/>
      <c r="C100" s="169"/>
      <c r="D100" s="169"/>
      <c r="E100" s="169"/>
      <c r="F100" s="17">
        <v>50279.24</v>
      </c>
      <c r="G100" s="17">
        <v>1292.3499999999999</v>
      </c>
      <c r="H100" s="17">
        <v>51571.59</v>
      </c>
      <c r="I100" s="17"/>
    </row>
    <row r="101" spans="1:9" ht="12" hidden="1" customHeight="1" outlineLevel="2" x14ac:dyDescent="0.25">
      <c r="A101" s="170" t="s">
        <v>131</v>
      </c>
      <c r="B101" s="170"/>
      <c r="C101" s="170"/>
      <c r="D101" s="170"/>
      <c r="E101" s="170"/>
      <c r="F101" s="18">
        <v>13045.54</v>
      </c>
      <c r="G101" s="23">
        <v>512.39</v>
      </c>
      <c r="H101" s="18">
        <v>13557.93</v>
      </c>
      <c r="I101" s="18"/>
    </row>
    <row r="102" spans="1:9" ht="12" hidden="1" customHeight="1" outlineLevel="2" x14ac:dyDescent="0.25">
      <c r="A102" s="170" t="s">
        <v>132</v>
      </c>
      <c r="B102" s="170"/>
      <c r="C102" s="170"/>
      <c r="D102" s="170"/>
      <c r="E102" s="170"/>
      <c r="F102" s="20"/>
      <c r="G102" s="22">
        <v>73</v>
      </c>
      <c r="H102" s="22">
        <v>73</v>
      </c>
      <c r="I102" s="22"/>
    </row>
    <row r="103" spans="1:9" ht="12" hidden="1" customHeight="1" outlineLevel="2" x14ac:dyDescent="0.25">
      <c r="A103" s="170" t="s">
        <v>133</v>
      </c>
      <c r="B103" s="170"/>
      <c r="C103" s="170"/>
      <c r="D103" s="170"/>
      <c r="E103" s="170"/>
      <c r="F103" s="19">
        <v>34556.800000000003</v>
      </c>
      <c r="G103" s="23">
        <v>493.95</v>
      </c>
      <c r="H103" s="18">
        <v>35050.75</v>
      </c>
      <c r="I103" s="18"/>
    </row>
    <row r="104" spans="1:9" ht="12" hidden="1" customHeight="1" outlineLevel="2" x14ac:dyDescent="0.25">
      <c r="A104" s="170" t="s">
        <v>134</v>
      </c>
      <c r="B104" s="170"/>
      <c r="C104" s="170"/>
      <c r="D104" s="170"/>
      <c r="E104" s="170"/>
      <c r="F104" s="19">
        <v>2676.9</v>
      </c>
      <c r="G104" s="23">
        <v>213.01</v>
      </c>
      <c r="H104" s="18">
        <v>2889.91</v>
      </c>
      <c r="I104" s="18"/>
    </row>
    <row r="105" spans="1:9" ht="12.95" customHeight="1" outlineLevel="1" collapsed="1" x14ac:dyDescent="0.25">
      <c r="A105" s="169" t="s">
        <v>135</v>
      </c>
      <c r="B105" s="169"/>
      <c r="C105" s="169"/>
      <c r="D105" s="169"/>
      <c r="E105" s="169"/>
      <c r="F105" s="27"/>
      <c r="G105" s="26">
        <v>606.94000000000005</v>
      </c>
      <c r="H105" s="26">
        <v>606.94000000000005</v>
      </c>
      <c r="I105" s="26"/>
    </row>
    <row r="106" spans="1:9" ht="12" hidden="1" customHeight="1" outlineLevel="2" x14ac:dyDescent="0.25">
      <c r="A106" s="170" t="s">
        <v>136</v>
      </c>
      <c r="B106" s="170"/>
      <c r="C106" s="170"/>
      <c r="D106" s="170"/>
      <c r="E106" s="170"/>
      <c r="F106" s="20"/>
      <c r="G106" s="23">
        <v>84.23</v>
      </c>
      <c r="H106" s="23">
        <v>84.23</v>
      </c>
      <c r="I106" s="23"/>
    </row>
    <row r="107" spans="1:9" ht="12" hidden="1" customHeight="1" outlineLevel="2" x14ac:dyDescent="0.25">
      <c r="A107" s="170" t="s">
        <v>137</v>
      </c>
      <c r="B107" s="170"/>
      <c r="C107" s="170"/>
      <c r="D107" s="170"/>
      <c r="E107" s="170"/>
      <c r="F107" s="20"/>
      <c r="G107" s="23">
        <v>522.71</v>
      </c>
      <c r="H107" s="23">
        <v>522.71</v>
      </c>
      <c r="I107" s="23"/>
    </row>
    <row r="108" spans="1:9" ht="12.95" customHeight="1" outlineLevel="1" collapsed="1" x14ac:dyDescent="0.25">
      <c r="A108" s="169" t="s">
        <v>138</v>
      </c>
      <c r="B108" s="169"/>
      <c r="C108" s="169"/>
      <c r="D108" s="169"/>
      <c r="E108" s="169"/>
      <c r="F108" s="26">
        <v>300.58</v>
      </c>
      <c r="G108" s="17">
        <v>7777.29</v>
      </c>
      <c r="H108" s="17">
        <v>8077.87</v>
      </c>
      <c r="I108" s="17"/>
    </row>
    <row r="109" spans="1:9" ht="12" hidden="1" customHeight="1" outlineLevel="2" x14ac:dyDescent="0.25">
      <c r="A109" s="170" t="s">
        <v>139</v>
      </c>
      <c r="B109" s="170"/>
      <c r="C109" s="170"/>
      <c r="D109" s="170"/>
      <c r="E109" s="170"/>
      <c r="F109" s="20"/>
      <c r="G109" s="18">
        <v>4946.46</v>
      </c>
      <c r="H109" s="18">
        <v>4946.46</v>
      </c>
      <c r="I109" s="18"/>
    </row>
    <row r="110" spans="1:9" ht="12" hidden="1" customHeight="1" outlineLevel="2" x14ac:dyDescent="0.25">
      <c r="A110" s="170" t="s">
        <v>140</v>
      </c>
      <c r="B110" s="170"/>
      <c r="C110" s="170"/>
      <c r="D110" s="170"/>
      <c r="E110" s="170"/>
      <c r="F110" s="20"/>
      <c r="G110" s="23">
        <v>446.12</v>
      </c>
      <c r="H110" s="23">
        <v>446.12</v>
      </c>
      <c r="I110" s="23"/>
    </row>
    <row r="111" spans="1:9" ht="12" hidden="1" customHeight="1" outlineLevel="2" x14ac:dyDescent="0.25">
      <c r="A111" s="170" t="s">
        <v>141</v>
      </c>
      <c r="B111" s="170"/>
      <c r="C111" s="170"/>
      <c r="D111" s="170"/>
      <c r="E111" s="170"/>
      <c r="F111" s="23">
        <v>198.11</v>
      </c>
      <c r="G111" s="18">
        <v>1467.79</v>
      </c>
      <c r="H111" s="19">
        <v>1665.9</v>
      </c>
      <c r="I111" s="19"/>
    </row>
    <row r="112" spans="1:9" ht="12" hidden="1" customHeight="1" outlineLevel="2" x14ac:dyDescent="0.25">
      <c r="A112" s="170" t="s">
        <v>142</v>
      </c>
      <c r="B112" s="170"/>
      <c r="C112" s="170"/>
      <c r="D112" s="170"/>
      <c r="E112" s="170"/>
      <c r="F112" s="20"/>
      <c r="G112" s="23">
        <v>383.97</v>
      </c>
      <c r="H112" s="23">
        <v>383.97</v>
      </c>
      <c r="I112" s="23"/>
    </row>
    <row r="113" spans="1:9" ht="12" hidden="1" customHeight="1" outlineLevel="2" x14ac:dyDescent="0.25">
      <c r="A113" s="170" t="s">
        <v>143</v>
      </c>
      <c r="B113" s="170"/>
      <c r="C113" s="170"/>
      <c r="D113" s="170"/>
      <c r="E113" s="170"/>
      <c r="F113" s="20"/>
      <c r="G113" s="23">
        <v>176.68</v>
      </c>
      <c r="H113" s="23">
        <v>176.68</v>
      </c>
      <c r="I113" s="23"/>
    </row>
    <row r="114" spans="1:9" ht="12" hidden="1" customHeight="1" outlineLevel="2" x14ac:dyDescent="0.25">
      <c r="A114" s="170" t="s">
        <v>144</v>
      </c>
      <c r="B114" s="170"/>
      <c r="C114" s="170"/>
      <c r="D114" s="170"/>
      <c r="E114" s="170"/>
      <c r="F114" s="20"/>
      <c r="G114" s="23">
        <v>30.52</v>
      </c>
      <c r="H114" s="23">
        <v>30.52</v>
      </c>
      <c r="I114" s="23"/>
    </row>
    <row r="115" spans="1:9" ht="12" hidden="1" customHeight="1" outlineLevel="2" x14ac:dyDescent="0.25">
      <c r="A115" s="170" t="s">
        <v>145</v>
      </c>
      <c r="B115" s="170"/>
      <c r="C115" s="170"/>
      <c r="D115" s="170"/>
      <c r="E115" s="170"/>
      <c r="F115" s="23">
        <v>102.47</v>
      </c>
      <c r="G115" s="23">
        <v>316.37</v>
      </c>
      <c r="H115" s="23">
        <v>418.84</v>
      </c>
      <c r="I115" s="23"/>
    </row>
    <row r="116" spans="1:9" ht="12" hidden="1" customHeight="1" outlineLevel="2" x14ac:dyDescent="0.25">
      <c r="A116" s="170" t="s">
        <v>146</v>
      </c>
      <c r="B116" s="170"/>
      <c r="C116" s="170"/>
      <c r="D116" s="170"/>
      <c r="E116" s="170"/>
      <c r="F116" s="20"/>
      <c r="G116" s="23">
        <v>9.3800000000000008</v>
      </c>
      <c r="H116" s="23">
        <v>9.3800000000000008</v>
      </c>
      <c r="I116" s="23"/>
    </row>
    <row r="117" spans="1:9" ht="12.95" customHeight="1" outlineLevel="1" collapsed="1" x14ac:dyDescent="0.25">
      <c r="A117" s="169" t="s">
        <v>147</v>
      </c>
      <c r="B117" s="169"/>
      <c r="C117" s="169"/>
      <c r="D117" s="169"/>
      <c r="E117" s="169"/>
      <c r="F117" s="17">
        <v>31263.38</v>
      </c>
      <c r="G117" s="17">
        <v>12920.89</v>
      </c>
      <c r="H117" s="17">
        <v>44184.27</v>
      </c>
      <c r="I117" s="17"/>
    </row>
    <row r="118" spans="1:9" ht="12" hidden="1" customHeight="1" outlineLevel="2" x14ac:dyDescent="0.25">
      <c r="A118" s="170" t="s">
        <v>148</v>
      </c>
      <c r="B118" s="170"/>
      <c r="C118" s="170"/>
      <c r="D118" s="170"/>
      <c r="E118" s="170"/>
      <c r="F118" s="20"/>
      <c r="G118" s="18">
        <v>9975.24</v>
      </c>
      <c r="H118" s="18">
        <v>9975.24</v>
      </c>
      <c r="I118" s="18"/>
    </row>
    <row r="119" spans="1:9" ht="12" hidden="1" customHeight="1" outlineLevel="2" x14ac:dyDescent="0.25">
      <c r="A119" s="170" t="s">
        <v>149</v>
      </c>
      <c r="B119" s="170"/>
      <c r="C119" s="170"/>
      <c r="D119" s="170"/>
      <c r="E119" s="170"/>
      <c r="F119" s="18">
        <v>2597.0300000000002</v>
      </c>
      <c r="G119" s="18">
        <v>2428.2800000000002</v>
      </c>
      <c r="H119" s="18">
        <v>5025.3100000000004</v>
      </c>
      <c r="I119" s="18"/>
    </row>
    <row r="120" spans="1:9" ht="12" hidden="1" customHeight="1" outlineLevel="2" x14ac:dyDescent="0.25">
      <c r="A120" s="170" t="s">
        <v>150</v>
      </c>
      <c r="B120" s="170"/>
      <c r="C120" s="170"/>
      <c r="D120" s="170"/>
      <c r="E120" s="170"/>
      <c r="F120" s="20"/>
      <c r="G120" s="23">
        <v>42.35</v>
      </c>
      <c r="H120" s="23">
        <v>42.35</v>
      </c>
      <c r="I120" s="23"/>
    </row>
    <row r="121" spans="1:9" ht="12" hidden="1" customHeight="1" outlineLevel="2" x14ac:dyDescent="0.25">
      <c r="A121" s="170" t="s">
        <v>151</v>
      </c>
      <c r="B121" s="170"/>
      <c r="C121" s="170"/>
      <c r="D121" s="170"/>
      <c r="E121" s="170"/>
      <c r="F121" s="18">
        <v>28666.35</v>
      </c>
      <c r="G121" s="23">
        <v>475.02</v>
      </c>
      <c r="H121" s="18">
        <v>29141.37</v>
      </c>
      <c r="I121" s="18"/>
    </row>
    <row r="122" spans="1:9" ht="12.95" customHeight="1" outlineLevel="1" collapsed="1" x14ac:dyDescent="0.25">
      <c r="A122" s="169" t="s">
        <v>93</v>
      </c>
      <c r="B122" s="169"/>
      <c r="C122" s="169"/>
      <c r="D122" s="169"/>
      <c r="E122" s="169"/>
      <c r="F122" s="17">
        <v>38665.19</v>
      </c>
      <c r="G122" s="17">
        <v>57524.09</v>
      </c>
      <c r="H122" s="17">
        <v>96189.28</v>
      </c>
      <c r="I122" s="17"/>
    </row>
    <row r="123" spans="1:9" ht="12" hidden="1" customHeight="1" outlineLevel="2" x14ac:dyDescent="0.25">
      <c r="A123" s="170" t="s">
        <v>152</v>
      </c>
      <c r="B123" s="170"/>
      <c r="C123" s="170"/>
      <c r="D123" s="170"/>
      <c r="E123" s="170"/>
      <c r="F123" s="18">
        <v>11676.28</v>
      </c>
      <c r="G123" s="18">
        <v>1120.26</v>
      </c>
      <c r="H123" s="18">
        <v>12796.54</v>
      </c>
      <c r="I123" s="18"/>
    </row>
    <row r="124" spans="1:9" ht="12" hidden="1" customHeight="1" outlineLevel="2" x14ac:dyDescent="0.25">
      <c r="A124" s="170" t="s">
        <v>153</v>
      </c>
      <c r="B124" s="170"/>
      <c r="C124" s="170"/>
      <c r="D124" s="170"/>
      <c r="E124" s="170"/>
      <c r="F124" s="18">
        <v>21507.279999999999</v>
      </c>
      <c r="G124" s="18">
        <v>25204.82</v>
      </c>
      <c r="H124" s="19">
        <v>46712.1</v>
      </c>
      <c r="I124" s="19"/>
    </row>
    <row r="125" spans="1:9" ht="12" hidden="1" customHeight="1" outlineLevel="2" x14ac:dyDescent="0.25">
      <c r="A125" s="170" t="s">
        <v>154</v>
      </c>
      <c r="B125" s="170"/>
      <c r="C125" s="170"/>
      <c r="D125" s="170"/>
      <c r="E125" s="170"/>
      <c r="F125" s="20"/>
      <c r="G125" s="18">
        <v>29684.240000000002</v>
      </c>
      <c r="H125" s="18">
        <v>29684.240000000002</v>
      </c>
      <c r="I125" s="18"/>
    </row>
    <row r="126" spans="1:9" ht="12" hidden="1" customHeight="1" outlineLevel="2" x14ac:dyDescent="0.25">
      <c r="A126" s="170" t="s">
        <v>155</v>
      </c>
      <c r="B126" s="170"/>
      <c r="C126" s="170"/>
      <c r="D126" s="170"/>
      <c r="E126" s="170"/>
      <c r="F126" s="18">
        <v>5205.4399999999996</v>
      </c>
      <c r="G126" s="23">
        <v>685.78</v>
      </c>
      <c r="H126" s="18">
        <v>5891.22</v>
      </c>
      <c r="I126" s="18"/>
    </row>
    <row r="127" spans="1:9" ht="12" hidden="1" customHeight="1" outlineLevel="2" x14ac:dyDescent="0.25">
      <c r="A127" s="170" t="s">
        <v>156</v>
      </c>
      <c r="B127" s="170"/>
      <c r="C127" s="170"/>
      <c r="D127" s="170"/>
      <c r="E127" s="170"/>
      <c r="F127" s="23">
        <v>276.19</v>
      </c>
      <c r="G127" s="23">
        <v>828.99</v>
      </c>
      <c r="H127" s="18">
        <v>1105.18</v>
      </c>
      <c r="I127" s="18"/>
    </row>
    <row r="128" spans="1:9" ht="12.95" customHeight="1" outlineLevel="1" collapsed="1" x14ac:dyDescent="0.25">
      <c r="A128" s="169" t="s">
        <v>157</v>
      </c>
      <c r="B128" s="169"/>
      <c r="C128" s="169"/>
      <c r="D128" s="169"/>
      <c r="E128" s="169"/>
      <c r="F128" s="17">
        <v>2959.81</v>
      </c>
      <c r="G128" s="25">
        <v>2124.9</v>
      </c>
      <c r="H128" s="17">
        <v>5084.71</v>
      </c>
      <c r="I128" s="17"/>
    </row>
    <row r="129" spans="1:9" ht="12" hidden="1" customHeight="1" outlineLevel="2" x14ac:dyDescent="0.25">
      <c r="A129" s="170" t="s">
        <v>158</v>
      </c>
      <c r="B129" s="170"/>
      <c r="C129" s="170"/>
      <c r="D129" s="170"/>
      <c r="E129" s="170"/>
      <c r="F129" s="20"/>
      <c r="G129" s="18">
        <v>1392.08</v>
      </c>
      <c r="H129" s="18">
        <v>1392.08</v>
      </c>
      <c r="I129" s="18"/>
    </row>
    <row r="130" spans="1:9" ht="12.95" hidden="1" customHeight="1" outlineLevel="2" x14ac:dyDescent="0.25">
      <c r="A130" s="172" t="s">
        <v>159</v>
      </c>
      <c r="B130" s="172"/>
      <c r="C130" s="172"/>
      <c r="D130" s="172"/>
      <c r="E130" s="172"/>
      <c r="F130" s="17">
        <v>2959.81</v>
      </c>
      <c r="G130" s="26">
        <v>732.82</v>
      </c>
      <c r="H130" s="17">
        <v>3692.63</v>
      </c>
      <c r="I130" s="17"/>
    </row>
    <row r="131" spans="1:9" ht="12" hidden="1" customHeight="1" outlineLevel="3" x14ac:dyDescent="0.25">
      <c r="A131" s="171" t="s">
        <v>159</v>
      </c>
      <c r="B131" s="171"/>
      <c r="C131" s="171"/>
      <c r="D131" s="171"/>
      <c r="E131" s="171"/>
      <c r="F131" s="18">
        <v>2959.81</v>
      </c>
      <c r="G131" s="23">
        <v>732.82</v>
      </c>
      <c r="H131" s="18">
        <v>3692.63</v>
      </c>
      <c r="I131" s="18"/>
    </row>
    <row r="132" spans="1:9" ht="12.95" customHeight="1" outlineLevel="1" collapsed="1" x14ac:dyDescent="0.25">
      <c r="A132" s="169" t="s">
        <v>85</v>
      </c>
      <c r="B132" s="169"/>
      <c r="C132" s="169"/>
      <c r="D132" s="169"/>
      <c r="E132" s="169"/>
      <c r="F132" s="17">
        <v>86253.440000000002</v>
      </c>
      <c r="G132" s="17">
        <v>3220.73</v>
      </c>
      <c r="H132" s="17">
        <v>89474.17</v>
      </c>
      <c r="I132" s="17"/>
    </row>
    <row r="133" spans="1:9" ht="12" hidden="1" customHeight="1" outlineLevel="2" x14ac:dyDescent="0.25">
      <c r="A133" s="170" t="s">
        <v>160</v>
      </c>
      <c r="B133" s="170"/>
      <c r="C133" s="170"/>
      <c r="D133" s="170"/>
      <c r="E133" s="170"/>
      <c r="F133" s="18">
        <v>6671.44</v>
      </c>
      <c r="G133" s="23">
        <v>183.01</v>
      </c>
      <c r="H133" s="18">
        <v>6854.45</v>
      </c>
      <c r="I133" s="18"/>
    </row>
    <row r="134" spans="1:9" ht="12" hidden="1" customHeight="1" outlineLevel="2" x14ac:dyDescent="0.25">
      <c r="A134" s="170" t="s">
        <v>161</v>
      </c>
      <c r="B134" s="170"/>
      <c r="C134" s="170"/>
      <c r="D134" s="170"/>
      <c r="E134" s="170"/>
      <c r="F134" s="23">
        <v>354.88</v>
      </c>
      <c r="G134" s="23">
        <v>101.72</v>
      </c>
      <c r="H134" s="21">
        <v>456.6</v>
      </c>
      <c r="I134" s="21"/>
    </row>
    <row r="135" spans="1:9" ht="12" hidden="1" customHeight="1" outlineLevel="2" x14ac:dyDescent="0.25">
      <c r="A135" s="170" t="s">
        <v>162</v>
      </c>
      <c r="B135" s="170"/>
      <c r="C135" s="170"/>
      <c r="D135" s="170"/>
      <c r="E135" s="170"/>
      <c r="F135" s="18">
        <v>34149.760000000002</v>
      </c>
      <c r="G135" s="23">
        <v>184.29</v>
      </c>
      <c r="H135" s="18">
        <v>34334.050000000003</v>
      </c>
      <c r="I135" s="18"/>
    </row>
    <row r="136" spans="1:9" ht="12" hidden="1" customHeight="1" outlineLevel="2" x14ac:dyDescent="0.25">
      <c r="A136" s="170" t="s">
        <v>163</v>
      </c>
      <c r="B136" s="170"/>
      <c r="C136" s="170"/>
      <c r="D136" s="170"/>
      <c r="E136" s="170"/>
      <c r="F136" s="18">
        <v>39841.07</v>
      </c>
      <c r="G136" s="23">
        <v>619.57000000000005</v>
      </c>
      <c r="H136" s="18">
        <v>40460.639999999999</v>
      </c>
      <c r="I136" s="18"/>
    </row>
    <row r="137" spans="1:9" ht="12" hidden="1" customHeight="1" outlineLevel="2" x14ac:dyDescent="0.25">
      <c r="A137" s="170" t="s">
        <v>164</v>
      </c>
      <c r="B137" s="170"/>
      <c r="C137" s="170"/>
      <c r="D137" s="170"/>
      <c r="E137" s="170"/>
      <c r="F137" s="18">
        <v>2841.87</v>
      </c>
      <c r="G137" s="18">
        <v>2063.71</v>
      </c>
      <c r="H137" s="18">
        <v>4905.58</v>
      </c>
      <c r="I137" s="18"/>
    </row>
    <row r="138" spans="1:9" ht="12" hidden="1" customHeight="1" outlineLevel="2" x14ac:dyDescent="0.25">
      <c r="A138" s="170" t="s">
        <v>165</v>
      </c>
      <c r="B138" s="170"/>
      <c r="C138" s="170"/>
      <c r="D138" s="170"/>
      <c r="E138" s="170"/>
      <c r="F138" s="18">
        <v>2394.42</v>
      </c>
      <c r="G138" s="23">
        <v>68.430000000000007</v>
      </c>
      <c r="H138" s="18">
        <v>2462.85</v>
      </c>
      <c r="I138" s="18"/>
    </row>
    <row r="139" spans="1:9" ht="12.95" customHeight="1" outlineLevel="1" collapsed="1" x14ac:dyDescent="0.25">
      <c r="A139" s="169" t="s">
        <v>91</v>
      </c>
      <c r="B139" s="169"/>
      <c r="C139" s="169"/>
      <c r="D139" s="169"/>
      <c r="E139" s="169"/>
      <c r="F139" s="17">
        <v>128944.48</v>
      </c>
      <c r="G139" s="17">
        <v>40856.61</v>
      </c>
      <c r="H139" s="17">
        <v>169801.09</v>
      </c>
      <c r="I139" s="17"/>
    </row>
    <row r="140" spans="1:9" ht="12" hidden="1" customHeight="1" outlineLevel="2" x14ac:dyDescent="0.25">
      <c r="A140" s="170" t="s">
        <v>166</v>
      </c>
      <c r="B140" s="170"/>
      <c r="C140" s="170"/>
      <c r="D140" s="170"/>
      <c r="E140" s="170"/>
      <c r="F140" s="20"/>
      <c r="G140" s="18">
        <v>5867.17</v>
      </c>
      <c r="H140" s="18">
        <v>5867.17</v>
      </c>
      <c r="I140" s="18"/>
    </row>
    <row r="141" spans="1:9" ht="12" hidden="1" customHeight="1" outlineLevel="2" x14ac:dyDescent="0.25">
      <c r="A141" s="170" t="s">
        <v>167</v>
      </c>
      <c r="B141" s="170"/>
      <c r="C141" s="170"/>
      <c r="D141" s="170"/>
      <c r="E141" s="170"/>
      <c r="F141" s="23">
        <v>51.61</v>
      </c>
      <c r="G141" s="23">
        <v>945.17</v>
      </c>
      <c r="H141" s="23">
        <v>996.78</v>
      </c>
      <c r="I141" s="23"/>
    </row>
    <row r="142" spans="1:9" ht="12" hidden="1" customHeight="1" outlineLevel="2" x14ac:dyDescent="0.25">
      <c r="A142" s="170" t="s">
        <v>168</v>
      </c>
      <c r="B142" s="170"/>
      <c r="C142" s="170"/>
      <c r="D142" s="170"/>
      <c r="E142" s="170"/>
      <c r="F142" s="18">
        <v>31805.56</v>
      </c>
      <c r="G142" s="18">
        <v>3185.71</v>
      </c>
      <c r="H142" s="18">
        <v>34991.269999999997</v>
      </c>
      <c r="I142" s="18"/>
    </row>
    <row r="143" spans="1:9" ht="12" hidden="1" customHeight="1" outlineLevel="2" x14ac:dyDescent="0.25">
      <c r="A143" s="170" t="s">
        <v>169</v>
      </c>
      <c r="B143" s="170"/>
      <c r="C143" s="170"/>
      <c r="D143" s="170"/>
      <c r="E143" s="170"/>
      <c r="F143" s="18">
        <v>4756.0600000000004</v>
      </c>
      <c r="G143" s="18">
        <v>1866.02</v>
      </c>
      <c r="H143" s="18">
        <v>6622.08</v>
      </c>
      <c r="I143" s="18"/>
    </row>
    <row r="144" spans="1:9" ht="12" hidden="1" customHeight="1" outlineLevel="2" x14ac:dyDescent="0.25">
      <c r="A144" s="170" t="s">
        <v>170</v>
      </c>
      <c r="B144" s="170"/>
      <c r="C144" s="170"/>
      <c r="D144" s="170"/>
      <c r="E144" s="170"/>
      <c r="F144" s="20"/>
      <c r="G144" s="23">
        <v>9.59</v>
      </c>
      <c r="H144" s="23">
        <v>9.59</v>
      </c>
      <c r="I144" s="23"/>
    </row>
    <row r="145" spans="1:9" ht="12" hidden="1" customHeight="1" outlineLevel="2" x14ac:dyDescent="0.25">
      <c r="A145" s="170" t="s">
        <v>171</v>
      </c>
      <c r="B145" s="170"/>
      <c r="C145" s="170"/>
      <c r="D145" s="170"/>
      <c r="E145" s="170"/>
      <c r="F145" s="20"/>
      <c r="G145" s="18">
        <v>8353.06</v>
      </c>
      <c r="H145" s="18">
        <v>8353.06</v>
      </c>
      <c r="I145" s="18"/>
    </row>
    <row r="146" spans="1:9" ht="12" hidden="1" customHeight="1" outlineLevel="2" x14ac:dyDescent="0.25">
      <c r="A146" s="170" t="s">
        <v>172</v>
      </c>
      <c r="B146" s="170"/>
      <c r="C146" s="170"/>
      <c r="D146" s="170"/>
      <c r="E146" s="170"/>
      <c r="F146" s="18">
        <v>92153.42</v>
      </c>
      <c r="G146" s="24">
        <v>12188</v>
      </c>
      <c r="H146" s="18">
        <v>104341.42</v>
      </c>
      <c r="I146" s="18"/>
    </row>
    <row r="147" spans="1:9" ht="12" hidden="1" customHeight="1" outlineLevel="2" x14ac:dyDescent="0.25">
      <c r="A147" s="170" t="s">
        <v>173</v>
      </c>
      <c r="B147" s="170"/>
      <c r="C147" s="170"/>
      <c r="D147" s="170"/>
      <c r="E147" s="170"/>
      <c r="F147" s="20"/>
      <c r="G147" s="18">
        <v>2316.09</v>
      </c>
      <c r="H147" s="18">
        <v>2316.09</v>
      </c>
      <c r="I147" s="18"/>
    </row>
    <row r="148" spans="1:9" ht="12" hidden="1" customHeight="1" outlineLevel="2" x14ac:dyDescent="0.25">
      <c r="A148" s="170" t="s">
        <v>174</v>
      </c>
      <c r="B148" s="170"/>
      <c r="C148" s="170"/>
      <c r="D148" s="170"/>
      <c r="E148" s="170"/>
      <c r="F148" s="20"/>
      <c r="G148" s="23">
        <v>649.49</v>
      </c>
      <c r="H148" s="23">
        <v>649.49</v>
      </c>
      <c r="I148" s="23"/>
    </row>
    <row r="149" spans="1:9" ht="12" hidden="1" customHeight="1" outlineLevel="2" x14ac:dyDescent="0.25">
      <c r="A149" s="170" t="s">
        <v>175</v>
      </c>
      <c r="B149" s="170"/>
      <c r="C149" s="170"/>
      <c r="D149" s="170"/>
      <c r="E149" s="170"/>
      <c r="F149" s="20"/>
      <c r="G149" s="18">
        <v>4920.28</v>
      </c>
      <c r="H149" s="18">
        <v>4920.28</v>
      </c>
      <c r="I149" s="18"/>
    </row>
    <row r="150" spans="1:9" ht="12" hidden="1" customHeight="1" outlineLevel="2" x14ac:dyDescent="0.25">
      <c r="A150" s="170" t="s">
        <v>176</v>
      </c>
      <c r="B150" s="170"/>
      <c r="C150" s="170"/>
      <c r="D150" s="170"/>
      <c r="E150" s="170"/>
      <c r="F150" s="23">
        <v>97.87</v>
      </c>
      <c r="G150" s="23">
        <v>278.70999999999998</v>
      </c>
      <c r="H150" s="23">
        <v>376.58</v>
      </c>
      <c r="I150" s="23"/>
    </row>
    <row r="151" spans="1:9" ht="12" hidden="1" customHeight="1" outlineLevel="2" x14ac:dyDescent="0.25">
      <c r="A151" s="170" t="s">
        <v>177</v>
      </c>
      <c r="B151" s="170"/>
      <c r="C151" s="170"/>
      <c r="D151" s="170"/>
      <c r="E151" s="170"/>
      <c r="F151" s="23">
        <v>79.959999999999994</v>
      </c>
      <c r="G151" s="23">
        <v>277.32</v>
      </c>
      <c r="H151" s="23">
        <v>357.28</v>
      </c>
      <c r="I151" s="23"/>
    </row>
    <row r="152" spans="1:9" ht="12.95" customHeight="1" outlineLevel="1" collapsed="1" x14ac:dyDescent="0.25">
      <c r="A152" s="169" t="s">
        <v>178</v>
      </c>
      <c r="B152" s="169"/>
      <c r="C152" s="169"/>
      <c r="D152" s="169"/>
      <c r="E152" s="169"/>
      <c r="F152" s="29">
        <v>235614</v>
      </c>
      <c r="G152" s="17">
        <v>5498.97</v>
      </c>
      <c r="H152" s="17">
        <v>241112.97</v>
      </c>
      <c r="I152" s="17"/>
    </row>
    <row r="153" spans="1:9" ht="12" hidden="1" customHeight="1" outlineLevel="2" x14ac:dyDescent="0.25">
      <c r="A153" s="170" t="s">
        <v>179</v>
      </c>
      <c r="B153" s="170"/>
      <c r="C153" s="170"/>
      <c r="D153" s="170"/>
      <c r="E153" s="170"/>
      <c r="F153" s="18">
        <v>85494.19</v>
      </c>
      <c r="G153" s="18">
        <v>5230.1499999999996</v>
      </c>
      <c r="H153" s="18">
        <v>90724.34</v>
      </c>
      <c r="I153" s="18"/>
    </row>
    <row r="154" spans="1:9" ht="12" hidden="1" customHeight="1" outlineLevel="2" x14ac:dyDescent="0.25">
      <c r="A154" s="170" t="s">
        <v>180</v>
      </c>
      <c r="B154" s="170"/>
      <c r="C154" s="170"/>
      <c r="D154" s="170"/>
      <c r="E154" s="170"/>
      <c r="F154" s="18">
        <v>15540.07</v>
      </c>
      <c r="G154" s="21">
        <v>255.4</v>
      </c>
      <c r="H154" s="18">
        <v>15795.47</v>
      </c>
      <c r="I154" s="18"/>
    </row>
    <row r="155" spans="1:9" ht="12" hidden="1" customHeight="1" outlineLevel="2" x14ac:dyDescent="0.25">
      <c r="A155" s="170" t="s">
        <v>181</v>
      </c>
      <c r="B155" s="170"/>
      <c r="C155" s="170"/>
      <c r="D155" s="170"/>
      <c r="E155" s="170"/>
      <c r="F155" s="18">
        <v>134579.74</v>
      </c>
      <c r="G155" s="23">
        <v>13.42</v>
      </c>
      <c r="H155" s="18">
        <v>134593.16</v>
      </c>
      <c r="I155" s="18"/>
    </row>
    <row r="156" spans="1:9" ht="12.95" customHeight="1" outlineLevel="1" collapsed="1" x14ac:dyDescent="0.25">
      <c r="A156" s="169" t="s">
        <v>182</v>
      </c>
      <c r="B156" s="169"/>
      <c r="C156" s="169"/>
      <c r="D156" s="169"/>
      <c r="E156" s="169"/>
      <c r="F156" s="17">
        <v>1583140.34</v>
      </c>
      <c r="G156" s="25">
        <v>18236.900000000001</v>
      </c>
      <c r="H156" s="17">
        <v>1601377.24</v>
      </c>
      <c r="I156" s="17"/>
    </row>
    <row r="157" spans="1:9" ht="12" hidden="1" customHeight="1" outlineLevel="2" x14ac:dyDescent="0.25">
      <c r="A157" s="170" t="s">
        <v>183</v>
      </c>
      <c r="B157" s="170"/>
      <c r="C157" s="170"/>
      <c r="D157" s="170"/>
      <c r="E157" s="170"/>
      <c r="F157" s="18">
        <v>12508.43</v>
      </c>
      <c r="G157" s="23">
        <v>892.83</v>
      </c>
      <c r="H157" s="18">
        <v>13401.26</v>
      </c>
      <c r="I157" s="18"/>
    </row>
    <row r="158" spans="1:9" ht="12" hidden="1" customHeight="1" outlineLevel="2" x14ac:dyDescent="0.25">
      <c r="A158" s="170" t="s">
        <v>184</v>
      </c>
      <c r="B158" s="170"/>
      <c r="C158" s="170"/>
      <c r="D158" s="170"/>
      <c r="E158" s="170"/>
      <c r="F158" s="20"/>
      <c r="G158" s="18">
        <v>12873.82</v>
      </c>
      <c r="H158" s="18">
        <v>12873.82</v>
      </c>
      <c r="I158" s="18"/>
    </row>
    <row r="159" spans="1:9" ht="12" hidden="1" customHeight="1" outlineLevel="2" x14ac:dyDescent="0.25">
      <c r="A159" s="170" t="s">
        <v>185</v>
      </c>
      <c r="B159" s="170"/>
      <c r="C159" s="170"/>
      <c r="D159" s="170"/>
      <c r="E159" s="170"/>
      <c r="F159" s="23">
        <v>134.43</v>
      </c>
      <c r="G159" s="23">
        <v>110.16</v>
      </c>
      <c r="H159" s="23">
        <v>244.59</v>
      </c>
      <c r="I159" s="23"/>
    </row>
    <row r="160" spans="1:9" ht="12" hidden="1" customHeight="1" outlineLevel="2" x14ac:dyDescent="0.25">
      <c r="A160" s="170" t="s">
        <v>186</v>
      </c>
      <c r="B160" s="170"/>
      <c r="C160" s="170"/>
      <c r="D160" s="170"/>
      <c r="E160" s="170"/>
      <c r="F160" s="18">
        <v>29041.51</v>
      </c>
      <c r="G160" s="23">
        <v>220.52</v>
      </c>
      <c r="H160" s="18">
        <v>29262.03</v>
      </c>
      <c r="I160" s="18"/>
    </row>
    <row r="161" spans="1:9" ht="12" hidden="1" customHeight="1" outlineLevel="2" x14ac:dyDescent="0.25">
      <c r="A161" s="170" t="s">
        <v>187</v>
      </c>
      <c r="B161" s="170"/>
      <c r="C161" s="170"/>
      <c r="D161" s="170"/>
      <c r="E161" s="170"/>
      <c r="F161" s="21">
        <v>518.79999999999995</v>
      </c>
      <c r="G161" s="18">
        <v>1023.67</v>
      </c>
      <c r="H161" s="18">
        <v>1542.47</v>
      </c>
      <c r="I161" s="18"/>
    </row>
    <row r="162" spans="1:9" ht="12" hidden="1" customHeight="1" outlineLevel="2" x14ac:dyDescent="0.25">
      <c r="A162" s="170" t="s">
        <v>188</v>
      </c>
      <c r="B162" s="170"/>
      <c r="C162" s="170"/>
      <c r="D162" s="170"/>
      <c r="E162" s="170"/>
      <c r="F162" s="18">
        <v>1540937.17</v>
      </c>
      <c r="G162" s="19">
        <v>3115.9</v>
      </c>
      <c r="H162" s="18">
        <v>1544053.07</v>
      </c>
      <c r="I162" s="18"/>
    </row>
    <row r="163" spans="1:9" ht="12.95" customHeight="1" outlineLevel="1" collapsed="1" x14ac:dyDescent="0.25">
      <c r="A163" s="169" t="s">
        <v>189</v>
      </c>
      <c r="B163" s="169"/>
      <c r="C163" s="169"/>
      <c r="D163" s="169"/>
      <c r="E163" s="169"/>
      <c r="F163" s="17">
        <v>257812.47</v>
      </c>
      <c r="G163" s="17">
        <v>4446.88</v>
      </c>
      <c r="H163" s="17">
        <v>262259.34999999998</v>
      </c>
      <c r="I163" s="17"/>
    </row>
    <row r="164" spans="1:9" ht="12" hidden="1" customHeight="1" outlineLevel="2" x14ac:dyDescent="0.25">
      <c r="A164" s="170" t="s">
        <v>190</v>
      </c>
      <c r="B164" s="170"/>
      <c r="C164" s="170"/>
      <c r="D164" s="170"/>
      <c r="E164" s="170"/>
      <c r="F164" s="23">
        <v>859.28</v>
      </c>
      <c r="G164" s="23">
        <v>12.05</v>
      </c>
      <c r="H164" s="23">
        <v>871.33</v>
      </c>
      <c r="I164" s="23"/>
    </row>
    <row r="165" spans="1:9" ht="12" hidden="1" customHeight="1" outlineLevel="2" x14ac:dyDescent="0.25">
      <c r="A165" s="170" t="s">
        <v>191</v>
      </c>
      <c r="B165" s="170"/>
      <c r="C165" s="170"/>
      <c r="D165" s="170"/>
      <c r="E165" s="170"/>
      <c r="F165" s="19">
        <v>140097.1</v>
      </c>
      <c r="G165" s="23">
        <v>215.84</v>
      </c>
      <c r="H165" s="18">
        <v>140312.94</v>
      </c>
      <c r="I165" s="18"/>
    </row>
    <row r="166" spans="1:9" ht="12" hidden="1" customHeight="1" outlineLevel="2" x14ac:dyDescent="0.25">
      <c r="A166" s="170" t="s">
        <v>192</v>
      </c>
      <c r="B166" s="170"/>
      <c r="C166" s="170"/>
      <c r="D166" s="170"/>
      <c r="E166" s="170"/>
      <c r="F166" s="18">
        <v>4550.71</v>
      </c>
      <c r="G166" s="23">
        <v>97.45</v>
      </c>
      <c r="H166" s="18">
        <v>4648.16</v>
      </c>
      <c r="I166" s="18"/>
    </row>
    <row r="167" spans="1:9" ht="12" hidden="1" customHeight="1" outlineLevel="2" x14ac:dyDescent="0.25">
      <c r="A167" s="170" t="s">
        <v>193</v>
      </c>
      <c r="B167" s="170"/>
      <c r="C167" s="170"/>
      <c r="D167" s="170"/>
      <c r="E167" s="170"/>
      <c r="F167" s="20"/>
      <c r="G167" s="23">
        <v>11.05</v>
      </c>
      <c r="H167" s="23">
        <v>11.05</v>
      </c>
      <c r="I167" s="23"/>
    </row>
    <row r="168" spans="1:9" ht="12" hidden="1" customHeight="1" outlineLevel="2" x14ac:dyDescent="0.25">
      <c r="A168" s="170" t="s">
        <v>194</v>
      </c>
      <c r="B168" s="170"/>
      <c r="C168" s="170"/>
      <c r="D168" s="170"/>
      <c r="E168" s="170"/>
      <c r="F168" s="19">
        <v>44662.6</v>
      </c>
      <c r="G168" s="19">
        <v>3562.2</v>
      </c>
      <c r="H168" s="19">
        <v>48224.800000000003</v>
      </c>
      <c r="I168" s="19"/>
    </row>
    <row r="169" spans="1:9" ht="12" hidden="1" customHeight="1" outlineLevel="2" x14ac:dyDescent="0.25">
      <c r="A169" s="170" t="s">
        <v>195</v>
      </c>
      <c r="B169" s="170"/>
      <c r="C169" s="170"/>
      <c r="D169" s="170"/>
      <c r="E169" s="170"/>
      <c r="F169" s="18">
        <v>67642.78</v>
      </c>
      <c r="G169" s="23">
        <v>548.29</v>
      </c>
      <c r="H169" s="18">
        <v>68191.070000000007</v>
      </c>
      <c r="I169" s="18"/>
    </row>
    <row r="170" spans="1:9" ht="12" customHeight="1" collapsed="1" x14ac:dyDescent="0.25">
      <c r="A170" s="173" t="s">
        <v>196</v>
      </c>
      <c r="B170" s="173"/>
      <c r="C170" s="173"/>
      <c r="D170" s="173"/>
      <c r="E170" s="173"/>
      <c r="F170" s="20"/>
      <c r="G170" s="23">
        <v>103.37</v>
      </c>
      <c r="H170" s="23">
        <v>103.37</v>
      </c>
      <c r="I170" s="23"/>
    </row>
    <row r="171" spans="1:9" ht="12.95" customHeight="1" x14ac:dyDescent="0.25">
      <c r="A171" s="176" t="s">
        <v>40</v>
      </c>
      <c r="B171" s="176"/>
      <c r="C171" s="176"/>
      <c r="D171" s="176"/>
      <c r="E171" s="176"/>
      <c r="F171" s="30">
        <v>18498230.219999999</v>
      </c>
      <c r="G171" s="31">
        <v>1220153.8999999999</v>
      </c>
      <c r="H171" s="30">
        <v>19718384.120000001</v>
      </c>
      <c r="I171" s="30">
        <f>I10+I19+I35+I80+I81</f>
        <v>19912807.104157601</v>
      </c>
    </row>
  </sheetData>
  <mergeCells count="164">
    <mergeCell ref="A170:E170"/>
    <mergeCell ref="A171:E171"/>
    <mergeCell ref="A164:E164"/>
    <mergeCell ref="A165:E165"/>
    <mergeCell ref="A166:E166"/>
    <mergeCell ref="A167:E167"/>
    <mergeCell ref="A168:E168"/>
    <mergeCell ref="A169:E169"/>
    <mergeCell ref="A158:E158"/>
    <mergeCell ref="A159:E159"/>
    <mergeCell ref="A160:E160"/>
    <mergeCell ref="A161:E161"/>
    <mergeCell ref="A162:E162"/>
    <mergeCell ref="A163:E163"/>
    <mergeCell ref="A152:E152"/>
    <mergeCell ref="A153:E153"/>
    <mergeCell ref="A154:E154"/>
    <mergeCell ref="A155:E155"/>
    <mergeCell ref="A156:E156"/>
    <mergeCell ref="A157:E157"/>
    <mergeCell ref="A146:E146"/>
    <mergeCell ref="A147:E147"/>
    <mergeCell ref="A148:E148"/>
    <mergeCell ref="A149:E149"/>
    <mergeCell ref="A150:E150"/>
    <mergeCell ref="A151:E151"/>
    <mergeCell ref="A140:E140"/>
    <mergeCell ref="A141:E141"/>
    <mergeCell ref="A142:E142"/>
    <mergeCell ref="A143:E143"/>
    <mergeCell ref="A144:E144"/>
    <mergeCell ref="A145:E145"/>
    <mergeCell ref="A134:E134"/>
    <mergeCell ref="A135:E135"/>
    <mergeCell ref="A136:E136"/>
    <mergeCell ref="A137:E137"/>
    <mergeCell ref="A138:E138"/>
    <mergeCell ref="A139:E139"/>
    <mergeCell ref="A128:E128"/>
    <mergeCell ref="A129:E129"/>
    <mergeCell ref="A130:E130"/>
    <mergeCell ref="A131:E131"/>
    <mergeCell ref="A132:E132"/>
    <mergeCell ref="A133:E133"/>
    <mergeCell ref="A122:E122"/>
    <mergeCell ref="A123:E123"/>
    <mergeCell ref="A124:E124"/>
    <mergeCell ref="A125:E125"/>
    <mergeCell ref="A126:E126"/>
    <mergeCell ref="A127:E127"/>
    <mergeCell ref="A116:E116"/>
    <mergeCell ref="A117:E117"/>
    <mergeCell ref="A118:E118"/>
    <mergeCell ref="A119:E119"/>
    <mergeCell ref="A120:E120"/>
    <mergeCell ref="A121:E121"/>
    <mergeCell ref="A110:E110"/>
    <mergeCell ref="A111:E111"/>
    <mergeCell ref="A112:E112"/>
    <mergeCell ref="A113:E113"/>
    <mergeCell ref="A114:E114"/>
    <mergeCell ref="A115:E115"/>
    <mergeCell ref="A104:E104"/>
    <mergeCell ref="A105:E105"/>
    <mergeCell ref="A106:E106"/>
    <mergeCell ref="A107:E107"/>
    <mergeCell ref="A108:E108"/>
    <mergeCell ref="A109:E109"/>
    <mergeCell ref="A98:E98"/>
    <mergeCell ref="A99:E99"/>
    <mergeCell ref="A100:E100"/>
    <mergeCell ref="A101:E101"/>
    <mergeCell ref="A102:E102"/>
    <mergeCell ref="A103:E103"/>
    <mergeCell ref="A92:E92"/>
    <mergeCell ref="A93:E93"/>
    <mergeCell ref="A94:E94"/>
    <mergeCell ref="A95:E95"/>
    <mergeCell ref="A96:E96"/>
    <mergeCell ref="A97:E97"/>
    <mergeCell ref="A86:E86"/>
    <mergeCell ref="A87:E87"/>
    <mergeCell ref="A88:E88"/>
    <mergeCell ref="A89:E89"/>
    <mergeCell ref="A90:E90"/>
    <mergeCell ref="A91:E91"/>
    <mergeCell ref="A80:E80"/>
    <mergeCell ref="A81:E81"/>
    <mergeCell ref="A82:E82"/>
    <mergeCell ref="A83:E83"/>
    <mergeCell ref="A84:E84"/>
    <mergeCell ref="A85:E85"/>
    <mergeCell ref="A74:E74"/>
    <mergeCell ref="A75:E75"/>
    <mergeCell ref="A76:E76"/>
    <mergeCell ref="A77:E77"/>
    <mergeCell ref="A78:E78"/>
    <mergeCell ref="A79:E79"/>
    <mergeCell ref="A68:E68"/>
    <mergeCell ref="A69:E69"/>
    <mergeCell ref="A70:E70"/>
    <mergeCell ref="A71:E71"/>
    <mergeCell ref="A72:E72"/>
    <mergeCell ref="A73:E73"/>
    <mergeCell ref="A62:E62"/>
    <mergeCell ref="A63:E63"/>
    <mergeCell ref="A64:E64"/>
    <mergeCell ref="A65:E65"/>
    <mergeCell ref="A66:E66"/>
    <mergeCell ref="A67:E6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3:E23"/>
    <mergeCell ref="A24:E24"/>
    <mergeCell ref="A25:E25"/>
    <mergeCell ref="A14:E14"/>
    <mergeCell ref="A15:E15"/>
    <mergeCell ref="A16:E16"/>
    <mergeCell ref="A17:E17"/>
    <mergeCell ref="A18:E18"/>
    <mergeCell ref="A19:E19"/>
    <mergeCell ref="C6:D6"/>
    <mergeCell ref="A8:E9"/>
    <mergeCell ref="A10:E10"/>
    <mergeCell ref="A11:E11"/>
    <mergeCell ref="A12:E12"/>
    <mergeCell ref="A13:E13"/>
    <mergeCell ref="A20:E20"/>
    <mergeCell ref="A21:E21"/>
    <mergeCell ref="A22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workbookViewId="0">
      <selection activeCell="G161" sqref="G161"/>
    </sheetView>
  </sheetViews>
  <sheetFormatPr defaultColWidth="43.7109375" defaultRowHeight="11.45" customHeight="1" outlineLevelRow="7" x14ac:dyDescent="0.25"/>
  <cols>
    <col min="1" max="1" width="43.7109375" style="12"/>
    <col min="2" max="2" width="0" style="12" hidden="1" customWidth="1"/>
    <col min="3" max="6" width="16.5703125" style="12" customWidth="1"/>
    <col min="7" max="9" width="18.7109375" style="12" customWidth="1"/>
    <col min="10" max="10" width="17.5703125" style="12" customWidth="1"/>
  </cols>
  <sheetData>
    <row r="1" spans="1:10" ht="26.1" customHeight="1" x14ac:dyDescent="0.25">
      <c r="A1" s="177" t="s">
        <v>312</v>
      </c>
      <c r="B1" s="177" t="s">
        <v>37</v>
      </c>
      <c r="C1" s="77" t="s">
        <v>313</v>
      </c>
      <c r="D1" s="77" t="s">
        <v>314</v>
      </c>
      <c r="E1" s="77" t="s">
        <v>314</v>
      </c>
      <c r="F1" s="77" t="s">
        <v>314</v>
      </c>
      <c r="G1" s="77" t="s">
        <v>315</v>
      </c>
      <c r="H1" s="77" t="s">
        <v>316</v>
      </c>
      <c r="I1" s="77" t="s">
        <v>317</v>
      </c>
      <c r="J1" s="78" t="s">
        <v>40</v>
      </c>
    </row>
    <row r="2" spans="1:10" ht="12.95" customHeight="1" x14ac:dyDescent="0.25">
      <c r="A2" s="178"/>
      <c r="B2" s="178"/>
      <c r="C2" s="77" t="s">
        <v>41</v>
      </c>
      <c r="D2" s="77" t="s">
        <v>41</v>
      </c>
      <c r="E2" s="77" t="s">
        <v>41</v>
      </c>
      <c r="F2" s="77" t="s">
        <v>41</v>
      </c>
      <c r="G2" s="77" t="s">
        <v>41</v>
      </c>
      <c r="H2" s="77" t="s">
        <v>41</v>
      </c>
      <c r="I2" s="77" t="s">
        <v>41</v>
      </c>
      <c r="J2" s="77" t="s">
        <v>41</v>
      </c>
    </row>
    <row r="3" spans="1:10" ht="12" customHeight="1" x14ac:dyDescent="0.25">
      <c r="A3" s="79" t="s">
        <v>318</v>
      </c>
      <c r="B3" s="80"/>
      <c r="C3" s="81">
        <v>181774.65</v>
      </c>
      <c r="D3" s="81">
        <v>7494.16</v>
      </c>
      <c r="E3" s="81">
        <v>35920.99</v>
      </c>
      <c r="F3" s="81">
        <v>139294.99</v>
      </c>
      <c r="G3" s="81">
        <v>18498230.219999999</v>
      </c>
      <c r="H3" s="81">
        <v>1487749.69</v>
      </c>
      <c r="I3" s="81">
        <v>6043806.0899999999</v>
      </c>
      <c r="J3" s="81">
        <v>26394270.789999999</v>
      </c>
    </row>
    <row r="4" spans="1:10" ht="12" customHeight="1" outlineLevel="1" x14ac:dyDescent="0.25">
      <c r="A4" s="82" t="s">
        <v>319</v>
      </c>
      <c r="B4" s="80"/>
      <c r="C4" s="81">
        <v>181774.65</v>
      </c>
      <c r="D4" s="81">
        <v>7494.16</v>
      </c>
      <c r="E4" s="81">
        <v>35920.99</v>
      </c>
      <c r="F4" s="81">
        <v>139294.99</v>
      </c>
      <c r="G4" s="81">
        <v>18498230.219999999</v>
      </c>
      <c r="H4" s="81">
        <v>1487749.69</v>
      </c>
      <c r="I4" s="81">
        <v>6043806.0899999999</v>
      </c>
      <c r="J4" s="81">
        <v>26394270.789999999</v>
      </c>
    </row>
    <row r="5" spans="1:10" ht="12" customHeight="1" outlineLevel="2" x14ac:dyDescent="0.25">
      <c r="A5" s="83" t="s">
        <v>320</v>
      </c>
      <c r="B5" s="80"/>
      <c r="C5" s="81">
        <v>181774.65</v>
      </c>
      <c r="D5" s="81">
        <v>7494.16</v>
      </c>
      <c r="E5" s="81">
        <v>35920.99</v>
      </c>
      <c r="F5" s="81">
        <v>139294.99</v>
      </c>
      <c r="G5" s="81">
        <v>18498230.219999999</v>
      </c>
      <c r="H5" s="81">
        <v>1487749.69</v>
      </c>
      <c r="I5" s="81">
        <v>6043806.0899999999</v>
      </c>
      <c r="J5" s="81">
        <v>26394270.789999999</v>
      </c>
    </row>
    <row r="6" spans="1:10" ht="12" customHeight="1" outlineLevel="3" collapsed="1" x14ac:dyDescent="0.25">
      <c r="A6" s="84" t="s">
        <v>321</v>
      </c>
      <c r="B6" s="80"/>
      <c r="C6" s="85">
        <v>3.65</v>
      </c>
      <c r="D6" s="85">
        <v>0.16</v>
      </c>
      <c r="E6" s="85">
        <v>0.99</v>
      </c>
      <c r="F6" s="85">
        <v>2.99</v>
      </c>
      <c r="G6" s="81">
        <v>487120.61</v>
      </c>
      <c r="H6" s="81">
        <v>14924.92</v>
      </c>
      <c r="I6" s="81">
        <v>121418.56</v>
      </c>
      <c r="J6" s="81">
        <v>623471.88</v>
      </c>
    </row>
    <row r="7" spans="1:10" s="12" customFormat="1" ht="12" hidden="1" customHeight="1" outlineLevel="4" collapsed="1" x14ac:dyDescent="0.25">
      <c r="A7" s="86" t="s">
        <v>322</v>
      </c>
      <c r="B7" s="80"/>
      <c r="C7" s="85">
        <v>3.65</v>
      </c>
      <c r="D7" s="85">
        <v>0.16</v>
      </c>
      <c r="E7" s="85">
        <v>0.99</v>
      </c>
      <c r="F7" s="85">
        <v>2.99</v>
      </c>
      <c r="G7" s="81">
        <v>487120.61</v>
      </c>
      <c r="H7" s="81">
        <v>14924.92</v>
      </c>
      <c r="I7" s="81">
        <v>121418.56</v>
      </c>
      <c r="J7" s="81">
        <v>623471.88</v>
      </c>
    </row>
    <row r="8" spans="1:10" s="12" customFormat="1" ht="12" hidden="1" customHeight="1" outlineLevel="5" collapsed="1" x14ac:dyDescent="0.25">
      <c r="A8" s="87" t="s">
        <v>323</v>
      </c>
      <c r="B8" s="80"/>
      <c r="C8" s="85">
        <v>3.65</v>
      </c>
      <c r="D8" s="85">
        <v>0.16</v>
      </c>
      <c r="E8" s="85">
        <v>0.99</v>
      </c>
      <c r="F8" s="85">
        <v>2.99</v>
      </c>
      <c r="G8" s="81">
        <v>5890.28</v>
      </c>
      <c r="H8" s="85">
        <v>209.74</v>
      </c>
      <c r="I8" s="81">
        <v>2273.2199999999998</v>
      </c>
      <c r="J8" s="81">
        <v>8381.0300000000007</v>
      </c>
    </row>
    <row r="9" spans="1:10" s="12" customFormat="1" ht="12" hidden="1" customHeight="1" outlineLevel="6" x14ac:dyDescent="0.25">
      <c r="A9" s="88" t="s">
        <v>323</v>
      </c>
      <c r="B9" s="79" t="s">
        <v>45</v>
      </c>
      <c r="C9" s="89">
        <v>3.65</v>
      </c>
      <c r="D9" s="89">
        <v>0.16</v>
      </c>
      <c r="E9" s="89">
        <v>0.99</v>
      </c>
      <c r="F9" s="89">
        <v>2.99</v>
      </c>
      <c r="G9" s="90">
        <v>5023.95</v>
      </c>
      <c r="H9" s="89">
        <v>181.36</v>
      </c>
      <c r="I9" s="90">
        <v>2063.21</v>
      </c>
      <c r="J9" s="90">
        <v>7276.31</v>
      </c>
    </row>
    <row r="10" spans="1:10" s="12" customFormat="1" ht="12" hidden="1" customHeight="1" outlineLevel="6" collapsed="1" x14ac:dyDescent="0.25">
      <c r="A10" s="88" t="s">
        <v>323</v>
      </c>
      <c r="B10" s="79" t="s">
        <v>49</v>
      </c>
      <c r="C10" s="80"/>
      <c r="D10" s="80"/>
      <c r="E10" s="80"/>
      <c r="F10" s="80"/>
      <c r="G10" s="89">
        <v>866.33</v>
      </c>
      <c r="H10" s="89">
        <v>28.38</v>
      </c>
      <c r="I10" s="89">
        <v>210.01</v>
      </c>
      <c r="J10" s="90">
        <v>1104.72</v>
      </c>
    </row>
    <row r="11" spans="1:10" s="12" customFormat="1" ht="12" hidden="1" customHeight="1" outlineLevel="5" x14ac:dyDescent="0.25">
      <c r="A11" s="87" t="s">
        <v>324</v>
      </c>
      <c r="B11" s="79" t="s">
        <v>43</v>
      </c>
      <c r="C11" s="80"/>
      <c r="D11" s="80"/>
      <c r="E11" s="80"/>
      <c r="F11" s="80"/>
      <c r="G11" s="90">
        <v>13094.02</v>
      </c>
      <c r="H11" s="89">
        <v>412.14</v>
      </c>
      <c r="I11" s="91">
        <v>2679.8</v>
      </c>
      <c r="J11" s="90">
        <v>16185.96</v>
      </c>
    </row>
    <row r="12" spans="1:10" s="12" customFormat="1" ht="12" hidden="1" customHeight="1" outlineLevel="5" x14ac:dyDescent="0.25">
      <c r="A12" s="87" t="s">
        <v>325</v>
      </c>
      <c r="B12" s="79" t="s">
        <v>46</v>
      </c>
      <c r="C12" s="80"/>
      <c r="D12" s="80"/>
      <c r="E12" s="80"/>
      <c r="F12" s="80"/>
      <c r="G12" s="90">
        <v>93681.05</v>
      </c>
      <c r="H12" s="90">
        <v>2180.89</v>
      </c>
      <c r="I12" s="90">
        <v>20035.64</v>
      </c>
      <c r="J12" s="90">
        <v>115897.58</v>
      </c>
    </row>
    <row r="13" spans="1:10" s="12" customFormat="1" ht="12" hidden="1" customHeight="1" outlineLevel="5" x14ac:dyDescent="0.25">
      <c r="A13" s="87" t="s">
        <v>50</v>
      </c>
      <c r="B13" s="79" t="s">
        <v>50</v>
      </c>
      <c r="C13" s="80"/>
      <c r="D13" s="80"/>
      <c r="E13" s="80"/>
      <c r="F13" s="80"/>
      <c r="G13" s="90">
        <v>374455.26</v>
      </c>
      <c r="H13" s="90">
        <v>12122.15</v>
      </c>
      <c r="I13" s="91">
        <v>96429.9</v>
      </c>
      <c r="J13" s="90">
        <v>483007.31</v>
      </c>
    </row>
    <row r="14" spans="1:10" ht="12" customHeight="1" outlineLevel="3" collapsed="1" x14ac:dyDescent="0.25">
      <c r="A14" s="84" t="s">
        <v>326</v>
      </c>
      <c r="B14" s="80"/>
      <c r="C14" s="81">
        <v>42160.98</v>
      </c>
      <c r="D14" s="92">
        <v>1738.2</v>
      </c>
      <c r="E14" s="92">
        <v>8331.6</v>
      </c>
      <c r="F14" s="92">
        <v>32308.2</v>
      </c>
      <c r="G14" s="81">
        <v>3315747.02</v>
      </c>
      <c r="H14" s="81">
        <v>106116.72</v>
      </c>
      <c r="I14" s="92">
        <v>735813.9</v>
      </c>
      <c r="J14" s="81">
        <v>4242216.62</v>
      </c>
    </row>
    <row r="15" spans="1:10" s="12" customFormat="1" ht="24" hidden="1" customHeight="1" outlineLevel="4" collapsed="1" x14ac:dyDescent="0.25">
      <c r="A15" s="86" t="s">
        <v>327</v>
      </c>
      <c r="B15" s="80"/>
      <c r="C15" s="85">
        <v>278.45999999999998</v>
      </c>
      <c r="D15" s="85">
        <v>11.48</v>
      </c>
      <c r="E15" s="93">
        <v>55.2</v>
      </c>
      <c r="F15" s="85">
        <v>213.44</v>
      </c>
      <c r="G15" s="81">
        <v>21384.98</v>
      </c>
      <c r="H15" s="85">
        <v>682.59</v>
      </c>
      <c r="I15" s="81">
        <v>4749.6400000000003</v>
      </c>
      <c r="J15" s="81">
        <v>27375.79</v>
      </c>
    </row>
    <row r="16" spans="1:10" s="12" customFormat="1" ht="24" hidden="1" customHeight="1" outlineLevel="5" x14ac:dyDescent="0.25">
      <c r="A16" s="87" t="s">
        <v>327</v>
      </c>
      <c r="B16" s="79" t="s">
        <v>52</v>
      </c>
      <c r="C16" s="89">
        <v>278.45999999999998</v>
      </c>
      <c r="D16" s="89">
        <v>11.48</v>
      </c>
      <c r="E16" s="94">
        <v>55.2</v>
      </c>
      <c r="F16" s="89">
        <v>213.44</v>
      </c>
      <c r="G16" s="91">
        <v>18292.599999999999</v>
      </c>
      <c r="H16" s="89">
        <v>620.15</v>
      </c>
      <c r="I16" s="90">
        <v>4249.74</v>
      </c>
      <c r="J16" s="90">
        <v>23721.07</v>
      </c>
    </row>
    <row r="17" spans="1:10" s="12" customFormat="1" ht="24" hidden="1" customHeight="1" outlineLevel="5" x14ac:dyDescent="0.25">
      <c r="A17" s="87" t="s">
        <v>327</v>
      </c>
      <c r="B17" s="79" t="s">
        <v>58</v>
      </c>
      <c r="C17" s="80"/>
      <c r="D17" s="80"/>
      <c r="E17" s="80"/>
      <c r="F17" s="80"/>
      <c r="G17" s="90">
        <v>1655.92</v>
      </c>
      <c r="H17" s="89">
        <v>16.68</v>
      </c>
      <c r="I17" s="89">
        <v>158.69</v>
      </c>
      <c r="J17" s="90">
        <v>1831.29</v>
      </c>
    </row>
    <row r="18" spans="1:10" s="12" customFormat="1" ht="24" hidden="1" customHeight="1" outlineLevel="5" x14ac:dyDescent="0.25">
      <c r="A18" s="87" t="s">
        <v>327</v>
      </c>
      <c r="B18" s="79" t="s">
        <v>61</v>
      </c>
      <c r="C18" s="80"/>
      <c r="D18" s="80"/>
      <c r="E18" s="80"/>
      <c r="F18" s="80"/>
      <c r="G18" s="90">
        <v>1435.49</v>
      </c>
      <c r="H18" s="89">
        <v>45.73</v>
      </c>
      <c r="I18" s="94">
        <v>339.9</v>
      </c>
      <c r="J18" s="90">
        <v>1821.12</v>
      </c>
    </row>
    <row r="19" spans="1:10" s="12" customFormat="1" ht="24" hidden="1" customHeight="1" outlineLevel="5" collapsed="1" x14ac:dyDescent="0.25">
      <c r="A19" s="87" t="s">
        <v>327</v>
      </c>
      <c r="B19" s="79" t="s">
        <v>64</v>
      </c>
      <c r="C19" s="80"/>
      <c r="D19" s="80"/>
      <c r="E19" s="80"/>
      <c r="F19" s="80"/>
      <c r="G19" s="89">
        <v>0.97</v>
      </c>
      <c r="H19" s="89">
        <v>0.03</v>
      </c>
      <c r="I19" s="89">
        <v>1.31</v>
      </c>
      <c r="J19" s="89">
        <v>2.31</v>
      </c>
    </row>
    <row r="20" spans="1:10" s="12" customFormat="1" ht="12" hidden="1" customHeight="1" outlineLevel="4" collapsed="1" x14ac:dyDescent="0.25">
      <c r="A20" s="86" t="s">
        <v>66</v>
      </c>
      <c r="B20" s="80"/>
      <c r="C20" s="81">
        <v>41882.519999999997</v>
      </c>
      <c r="D20" s="81">
        <v>1726.72</v>
      </c>
      <c r="E20" s="92">
        <v>8276.4</v>
      </c>
      <c r="F20" s="81">
        <v>32094.76</v>
      </c>
      <c r="G20" s="81">
        <v>3294362.04</v>
      </c>
      <c r="H20" s="81">
        <v>105434.13</v>
      </c>
      <c r="I20" s="81">
        <v>731064.26</v>
      </c>
      <c r="J20" s="81">
        <v>4214840.83</v>
      </c>
    </row>
    <row r="21" spans="1:10" s="12" customFormat="1" ht="12" hidden="1" customHeight="1" outlineLevel="5" x14ac:dyDescent="0.25">
      <c r="A21" s="87" t="s">
        <v>66</v>
      </c>
      <c r="B21" s="79" t="s">
        <v>59</v>
      </c>
      <c r="C21" s="80"/>
      <c r="D21" s="80"/>
      <c r="E21" s="80"/>
      <c r="F21" s="80"/>
      <c r="G21" s="90">
        <v>248387.41</v>
      </c>
      <c r="H21" s="90">
        <v>2502.2600000000002</v>
      </c>
      <c r="I21" s="90">
        <v>23803.38</v>
      </c>
      <c r="J21" s="90">
        <v>274693.05</v>
      </c>
    </row>
    <row r="22" spans="1:10" s="12" customFormat="1" ht="12" hidden="1" customHeight="1" outlineLevel="5" x14ac:dyDescent="0.25">
      <c r="A22" s="87" t="s">
        <v>66</v>
      </c>
      <c r="B22" s="79" t="s">
        <v>62</v>
      </c>
      <c r="C22" s="80"/>
      <c r="D22" s="80"/>
      <c r="E22" s="80"/>
      <c r="F22" s="80"/>
      <c r="G22" s="90">
        <v>221241.26</v>
      </c>
      <c r="H22" s="90">
        <v>7060.58</v>
      </c>
      <c r="I22" s="91">
        <v>52286.1</v>
      </c>
      <c r="J22" s="90">
        <v>280587.94</v>
      </c>
    </row>
    <row r="23" spans="1:10" s="12" customFormat="1" ht="12" hidden="1" customHeight="1" outlineLevel="5" x14ac:dyDescent="0.25">
      <c r="A23" s="87" t="s">
        <v>66</v>
      </c>
      <c r="B23" s="79" t="s">
        <v>65</v>
      </c>
      <c r="C23" s="80"/>
      <c r="D23" s="80"/>
      <c r="E23" s="80"/>
      <c r="F23" s="80"/>
      <c r="G23" s="94">
        <v>145.4</v>
      </c>
      <c r="H23" s="89">
        <v>4.5199999999999996</v>
      </c>
      <c r="I23" s="89">
        <v>196.16</v>
      </c>
      <c r="J23" s="89">
        <v>346.08</v>
      </c>
    </row>
    <row r="24" spans="1:10" s="12" customFormat="1" ht="12" hidden="1" customHeight="1" outlineLevel="5" x14ac:dyDescent="0.25">
      <c r="A24" s="87" t="s">
        <v>66</v>
      </c>
      <c r="B24" s="79" t="s">
        <v>66</v>
      </c>
      <c r="C24" s="90">
        <v>41882.519999999997</v>
      </c>
      <c r="D24" s="90">
        <v>1726.72</v>
      </c>
      <c r="E24" s="91">
        <v>8276.4</v>
      </c>
      <c r="F24" s="90">
        <v>32094.76</v>
      </c>
      <c r="G24" s="90">
        <v>2824587.97</v>
      </c>
      <c r="H24" s="90">
        <v>95866.77</v>
      </c>
      <c r="I24" s="90">
        <v>654778.62</v>
      </c>
      <c r="J24" s="90">
        <v>3659213.76</v>
      </c>
    </row>
    <row r="25" spans="1:10" ht="12" customHeight="1" outlineLevel="3" collapsed="1" x14ac:dyDescent="0.25">
      <c r="A25" s="84" t="s">
        <v>328</v>
      </c>
      <c r="B25" s="80"/>
      <c r="C25" s="95"/>
      <c r="D25" s="95"/>
      <c r="E25" s="95"/>
      <c r="F25" s="95"/>
      <c r="G25" s="81">
        <v>1065363.99</v>
      </c>
      <c r="H25" s="92">
        <v>34110.800000000003</v>
      </c>
      <c r="I25" s="81">
        <v>230927.15</v>
      </c>
      <c r="J25" s="81">
        <v>1330401.94</v>
      </c>
    </row>
    <row r="26" spans="1:10" s="12" customFormat="1" ht="12" hidden="1" customHeight="1" outlineLevel="4" collapsed="1" x14ac:dyDescent="0.25">
      <c r="A26" s="86" t="s">
        <v>329</v>
      </c>
      <c r="B26" s="80"/>
      <c r="C26" s="95"/>
      <c r="D26" s="95"/>
      <c r="E26" s="95"/>
      <c r="F26" s="95"/>
      <c r="G26" s="81">
        <v>985305.83</v>
      </c>
      <c r="H26" s="81">
        <v>32844.79</v>
      </c>
      <c r="I26" s="81">
        <v>210511.28</v>
      </c>
      <c r="J26" s="92">
        <v>1228661.8999999999</v>
      </c>
    </row>
    <row r="27" spans="1:10" s="12" customFormat="1" ht="12" hidden="1" customHeight="1" outlineLevel="5" x14ac:dyDescent="0.25">
      <c r="A27" s="87" t="s">
        <v>330</v>
      </c>
      <c r="B27" s="79" t="s">
        <v>94</v>
      </c>
      <c r="C27" s="80"/>
      <c r="D27" s="80"/>
      <c r="E27" s="80"/>
      <c r="F27" s="80"/>
      <c r="G27" s="90">
        <v>5599.74</v>
      </c>
      <c r="H27" s="89">
        <v>214.35</v>
      </c>
      <c r="I27" s="90">
        <v>1824.21</v>
      </c>
      <c r="J27" s="91">
        <v>7638.3</v>
      </c>
    </row>
    <row r="28" spans="1:10" s="12" customFormat="1" ht="12" hidden="1" customHeight="1" outlineLevel="5" collapsed="1" x14ac:dyDescent="0.25">
      <c r="A28" s="87" t="s">
        <v>331</v>
      </c>
      <c r="B28" s="80"/>
      <c r="C28" s="95"/>
      <c r="D28" s="95"/>
      <c r="E28" s="95"/>
      <c r="F28" s="95"/>
      <c r="G28" s="96">
        <v>265045</v>
      </c>
      <c r="H28" s="81">
        <v>8431.43</v>
      </c>
      <c r="I28" s="81">
        <v>58346.63</v>
      </c>
      <c r="J28" s="81">
        <v>331823.06</v>
      </c>
    </row>
    <row r="29" spans="1:10" s="12" customFormat="1" ht="12" hidden="1" customHeight="1" outlineLevel="6" x14ac:dyDescent="0.25">
      <c r="A29" s="88" t="s">
        <v>331</v>
      </c>
      <c r="B29" s="79" t="s">
        <v>98</v>
      </c>
      <c r="C29" s="80"/>
      <c r="D29" s="80"/>
      <c r="E29" s="80"/>
      <c r="F29" s="80"/>
      <c r="G29" s="90">
        <v>17848.11</v>
      </c>
      <c r="H29" s="89">
        <v>559.28</v>
      </c>
      <c r="I29" s="90">
        <v>3935.44</v>
      </c>
      <c r="J29" s="90">
        <v>22342.83</v>
      </c>
    </row>
    <row r="30" spans="1:10" s="12" customFormat="1" ht="12" hidden="1" customHeight="1" outlineLevel="6" x14ac:dyDescent="0.25">
      <c r="A30" s="88" t="s">
        <v>331</v>
      </c>
      <c r="B30" s="79" t="s">
        <v>99</v>
      </c>
      <c r="C30" s="80"/>
      <c r="D30" s="80"/>
      <c r="E30" s="80"/>
      <c r="F30" s="80"/>
      <c r="G30" s="90">
        <v>140776.60999999999</v>
      </c>
      <c r="H30" s="90">
        <v>4463.16</v>
      </c>
      <c r="I30" s="90">
        <v>30653.19</v>
      </c>
      <c r="J30" s="90">
        <v>175892.96</v>
      </c>
    </row>
    <row r="31" spans="1:10" s="12" customFormat="1" ht="12" hidden="1" customHeight="1" outlineLevel="6" x14ac:dyDescent="0.25">
      <c r="A31" s="88" t="s">
        <v>331</v>
      </c>
      <c r="B31" s="79" t="s">
        <v>100</v>
      </c>
      <c r="C31" s="80"/>
      <c r="D31" s="80"/>
      <c r="E31" s="80"/>
      <c r="F31" s="80"/>
      <c r="G31" s="90">
        <v>16254.13</v>
      </c>
      <c r="H31" s="89">
        <v>547.03</v>
      </c>
      <c r="I31" s="90">
        <v>3933.29</v>
      </c>
      <c r="J31" s="90">
        <v>20734.45</v>
      </c>
    </row>
    <row r="32" spans="1:10" s="12" customFormat="1" ht="12" hidden="1" customHeight="1" outlineLevel="6" collapsed="1" x14ac:dyDescent="0.25">
      <c r="A32" s="88" t="s">
        <v>331</v>
      </c>
      <c r="B32" s="79" t="s">
        <v>70</v>
      </c>
      <c r="C32" s="80"/>
      <c r="D32" s="80"/>
      <c r="E32" s="80"/>
      <c r="F32" s="80"/>
      <c r="G32" s="90">
        <v>90166.15</v>
      </c>
      <c r="H32" s="90">
        <v>2861.96</v>
      </c>
      <c r="I32" s="90">
        <v>19824.71</v>
      </c>
      <c r="J32" s="90">
        <v>112852.82</v>
      </c>
    </row>
    <row r="33" spans="1:10" s="12" customFormat="1" ht="12" hidden="1" customHeight="1" outlineLevel="5" collapsed="1" x14ac:dyDescent="0.25">
      <c r="A33" s="87" t="s">
        <v>332</v>
      </c>
      <c r="B33" s="80"/>
      <c r="C33" s="95"/>
      <c r="D33" s="95"/>
      <c r="E33" s="95"/>
      <c r="F33" s="95"/>
      <c r="G33" s="81">
        <v>120509.89</v>
      </c>
      <c r="H33" s="81">
        <v>2978.87</v>
      </c>
      <c r="I33" s="81">
        <v>22863.34</v>
      </c>
      <c r="J33" s="92">
        <v>146352.1</v>
      </c>
    </row>
    <row r="34" spans="1:10" s="12" customFormat="1" ht="12" hidden="1" customHeight="1" outlineLevel="6" x14ac:dyDescent="0.25">
      <c r="A34" s="88" t="s">
        <v>332</v>
      </c>
      <c r="B34" s="79" t="s">
        <v>102</v>
      </c>
      <c r="C34" s="80"/>
      <c r="D34" s="80"/>
      <c r="E34" s="80"/>
      <c r="F34" s="80"/>
      <c r="G34" s="90">
        <v>102066.14</v>
      </c>
      <c r="H34" s="90">
        <v>2576.38</v>
      </c>
      <c r="I34" s="90">
        <v>19788.63</v>
      </c>
      <c r="J34" s="90">
        <v>124431.15</v>
      </c>
    </row>
    <row r="35" spans="1:10" s="12" customFormat="1" ht="12" hidden="1" customHeight="1" outlineLevel="6" collapsed="1" x14ac:dyDescent="0.25">
      <c r="A35" s="88" t="s">
        <v>332</v>
      </c>
      <c r="B35" s="79" t="s">
        <v>105</v>
      </c>
      <c r="C35" s="80"/>
      <c r="D35" s="80"/>
      <c r="E35" s="80"/>
      <c r="F35" s="80"/>
      <c r="G35" s="90">
        <v>18443.75</v>
      </c>
      <c r="H35" s="89">
        <v>402.49</v>
      </c>
      <c r="I35" s="90">
        <v>3074.71</v>
      </c>
      <c r="J35" s="90">
        <v>21920.95</v>
      </c>
    </row>
    <row r="36" spans="1:10" s="12" customFormat="1" ht="12" hidden="1" customHeight="1" outlineLevel="5" collapsed="1" x14ac:dyDescent="0.25">
      <c r="A36" s="87" t="s">
        <v>333</v>
      </c>
      <c r="B36" s="80"/>
      <c r="C36" s="95"/>
      <c r="D36" s="95"/>
      <c r="E36" s="95"/>
      <c r="F36" s="95"/>
      <c r="G36" s="81">
        <v>13598.41</v>
      </c>
      <c r="H36" s="85">
        <v>134.88999999999999</v>
      </c>
      <c r="I36" s="81">
        <v>1397.96</v>
      </c>
      <c r="J36" s="81">
        <v>15131.26</v>
      </c>
    </row>
    <row r="37" spans="1:10" s="12" customFormat="1" ht="24" hidden="1" customHeight="1" outlineLevel="6" x14ac:dyDescent="0.25">
      <c r="A37" s="88" t="s">
        <v>333</v>
      </c>
      <c r="B37" s="79" t="s">
        <v>79</v>
      </c>
      <c r="C37" s="80"/>
      <c r="D37" s="80"/>
      <c r="E37" s="80"/>
      <c r="F37" s="80"/>
      <c r="G37" s="90">
        <v>9636.51</v>
      </c>
      <c r="H37" s="80"/>
      <c r="I37" s="80"/>
      <c r="J37" s="90">
        <v>9636.51</v>
      </c>
    </row>
    <row r="38" spans="1:10" s="12" customFormat="1" ht="24" hidden="1" customHeight="1" outlineLevel="6" x14ac:dyDescent="0.25">
      <c r="A38" s="88" t="s">
        <v>333</v>
      </c>
      <c r="B38" s="79" t="s">
        <v>82</v>
      </c>
      <c r="C38" s="80"/>
      <c r="D38" s="80"/>
      <c r="E38" s="80"/>
      <c r="F38" s="80"/>
      <c r="G38" s="90">
        <v>1680.67</v>
      </c>
      <c r="H38" s="89">
        <v>49.86</v>
      </c>
      <c r="I38" s="89">
        <v>608.08000000000004</v>
      </c>
      <c r="J38" s="90">
        <v>2338.61</v>
      </c>
    </row>
    <row r="39" spans="1:10" s="12" customFormat="1" ht="12" hidden="1" customHeight="1" outlineLevel="6" x14ac:dyDescent="0.25">
      <c r="A39" s="88" t="s">
        <v>333</v>
      </c>
      <c r="B39" s="79" t="s">
        <v>103</v>
      </c>
      <c r="C39" s="80"/>
      <c r="D39" s="80"/>
      <c r="E39" s="80"/>
      <c r="F39" s="80"/>
      <c r="G39" s="89">
        <v>303.62</v>
      </c>
      <c r="H39" s="94">
        <v>8.6</v>
      </c>
      <c r="I39" s="89">
        <v>55.39</v>
      </c>
      <c r="J39" s="89">
        <v>367.61</v>
      </c>
    </row>
    <row r="40" spans="1:10" s="12" customFormat="1" ht="12" hidden="1" customHeight="1" outlineLevel="6" collapsed="1" x14ac:dyDescent="0.25">
      <c r="A40" s="88" t="s">
        <v>333</v>
      </c>
      <c r="B40" s="79" t="s">
        <v>74</v>
      </c>
      <c r="C40" s="80"/>
      <c r="D40" s="80"/>
      <c r="E40" s="80"/>
      <c r="F40" s="80"/>
      <c r="G40" s="90">
        <v>1977.61</v>
      </c>
      <c r="H40" s="89">
        <v>76.430000000000007</v>
      </c>
      <c r="I40" s="89">
        <v>734.49</v>
      </c>
      <c r="J40" s="90">
        <v>2788.53</v>
      </c>
    </row>
    <row r="41" spans="1:10" s="12" customFormat="1" ht="12" hidden="1" customHeight="1" outlineLevel="5" collapsed="1" x14ac:dyDescent="0.25">
      <c r="A41" s="87" t="s">
        <v>334</v>
      </c>
      <c r="B41" s="80"/>
      <c r="C41" s="95"/>
      <c r="D41" s="95"/>
      <c r="E41" s="95"/>
      <c r="F41" s="95"/>
      <c r="G41" s="81">
        <v>49894.96</v>
      </c>
      <c r="H41" s="81">
        <v>1679.38</v>
      </c>
      <c r="I41" s="81">
        <v>11156.42</v>
      </c>
      <c r="J41" s="81">
        <v>62730.76</v>
      </c>
    </row>
    <row r="42" spans="1:10" s="12" customFormat="1" ht="12" hidden="1" customHeight="1" outlineLevel="6" x14ac:dyDescent="0.25">
      <c r="A42" s="88" t="s">
        <v>334</v>
      </c>
      <c r="B42" s="79" t="s">
        <v>80</v>
      </c>
      <c r="C42" s="80"/>
      <c r="D42" s="80"/>
      <c r="E42" s="80"/>
      <c r="F42" s="80"/>
      <c r="G42" s="91">
        <v>15656.9</v>
      </c>
      <c r="H42" s="89">
        <v>636.71</v>
      </c>
      <c r="I42" s="90">
        <v>3713.62</v>
      </c>
      <c r="J42" s="90">
        <v>20007.23</v>
      </c>
    </row>
    <row r="43" spans="1:10" s="12" customFormat="1" ht="12" hidden="1" customHeight="1" outlineLevel="6" collapsed="1" x14ac:dyDescent="0.25">
      <c r="A43" s="88" t="s">
        <v>334</v>
      </c>
      <c r="B43" s="79" t="s">
        <v>73</v>
      </c>
      <c r="C43" s="80"/>
      <c r="D43" s="80"/>
      <c r="E43" s="80"/>
      <c r="F43" s="80"/>
      <c r="G43" s="90">
        <v>34238.06</v>
      </c>
      <c r="H43" s="90">
        <v>1042.67</v>
      </c>
      <c r="I43" s="91">
        <v>7442.8</v>
      </c>
      <c r="J43" s="90">
        <v>42723.53</v>
      </c>
    </row>
    <row r="44" spans="1:10" s="12" customFormat="1" ht="12" hidden="1" customHeight="1" outlineLevel="5" collapsed="1" x14ac:dyDescent="0.25">
      <c r="A44" s="87" t="s">
        <v>335</v>
      </c>
      <c r="B44" s="80"/>
      <c r="C44" s="95"/>
      <c r="D44" s="95"/>
      <c r="E44" s="95"/>
      <c r="F44" s="95"/>
      <c r="G44" s="81">
        <v>35526.36</v>
      </c>
      <c r="H44" s="81">
        <v>1239.01</v>
      </c>
      <c r="I44" s="81">
        <v>8555.69</v>
      </c>
      <c r="J44" s="81">
        <v>45321.06</v>
      </c>
    </row>
    <row r="45" spans="1:10" s="12" customFormat="1" ht="12" hidden="1" customHeight="1" outlineLevel="6" x14ac:dyDescent="0.25">
      <c r="A45" s="88" t="s">
        <v>335</v>
      </c>
      <c r="B45" s="79" t="s">
        <v>87</v>
      </c>
      <c r="C45" s="80"/>
      <c r="D45" s="80"/>
      <c r="E45" s="80"/>
      <c r="F45" s="80"/>
      <c r="G45" s="91">
        <v>21385.200000000001</v>
      </c>
      <c r="H45" s="89">
        <v>699.51</v>
      </c>
      <c r="I45" s="90">
        <v>4859.7700000000004</v>
      </c>
      <c r="J45" s="90">
        <v>26944.48</v>
      </c>
    </row>
    <row r="46" spans="1:10" s="12" customFormat="1" ht="12" hidden="1" customHeight="1" outlineLevel="6" collapsed="1" x14ac:dyDescent="0.25">
      <c r="A46" s="88" t="s">
        <v>335</v>
      </c>
      <c r="B46" s="79" t="s">
        <v>88</v>
      </c>
      <c r="C46" s="80"/>
      <c r="D46" s="80"/>
      <c r="E46" s="80"/>
      <c r="F46" s="80"/>
      <c r="G46" s="90">
        <v>14141.16</v>
      </c>
      <c r="H46" s="94">
        <v>539.5</v>
      </c>
      <c r="I46" s="90">
        <v>3695.92</v>
      </c>
      <c r="J46" s="90">
        <v>18376.580000000002</v>
      </c>
    </row>
    <row r="47" spans="1:10" s="12" customFormat="1" ht="12" hidden="1" customHeight="1" outlineLevel="5" collapsed="1" x14ac:dyDescent="0.25">
      <c r="A47" s="87" t="s">
        <v>336</v>
      </c>
      <c r="B47" s="80"/>
      <c r="C47" s="95"/>
      <c r="D47" s="95"/>
      <c r="E47" s="95"/>
      <c r="F47" s="95"/>
      <c r="G47" s="81">
        <v>245145.46</v>
      </c>
      <c r="H47" s="81">
        <v>8211.4699999999993</v>
      </c>
      <c r="I47" s="81">
        <v>39724.82</v>
      </c>
      <c r="J47" s="81">
        <v>293081.75</v>
      </c>
    </row>
    <row r="48" spans="1:10" s="12" customFormat="1" ht="12" hidden="1" customHeight="1" outlineLevel="6" x14ac:dyDescent="0.25">
      <c r="A48" s="88" t="s">
        <v>336</v>
      </c>
      <c r="B48" s="79" t="s">
        <v>84</v>
      </c>
      <c r="C48" s="80"/>
      <c r="D48" s="80"/>
      <c r="E48" s="80"/>
      <c r="F48" s="80"/>
      <c r="G48" s="90">
        <v>232922.39</v>
      </c>
      <c r="H48" s="90">
        <v>7954.57</v>
      </c>
      <c r="I48" s="90">
        <v>37607.21</v>
      </c>
      <c r="J48" s="90">
        <v>278484.17</v>
      </c>
    </row>
    <row r="49" spans="1:10" s="12" customFormat="1" ht="12" hidden="1" customHeight="1" outlineLevel="6" collapsed="1" x14ac:dyDescent="0.25">
      <c r="A49" s="88" t="s">
        <v>336</v>
      </c>
      <c r="B49" s="79" t="s">
        <v>104</v>
      </c>
      <c r="C49" s="80"/>
      <c r="D49" s="80"/>
      <c r="E49" s="80"/>
      <c r="F49" s="80"/>
      <c r="G49" s="90">
        <v>12223.07</v>
      </c>
      <c r="H49" s="94">
        <v>256.89999999999998</v>
      </c>
      <c r="I49" s="90">
        <v>2117.61</v>
      </c>
      <c r="J49" s="90">
        <v>14597.58</v>
      </c>
    </row>
    <row r="50" spans="1:10" s="12" customFormat="1" ht="12" hidden="1" customHeight="1" outlineLevel="5" collapsed="1" x14ac:dyDescent="0.25">
      <c r="A50" s="87" t="s">
        <v>337</v>
      </c>
      <c r="B50" s="79" t="s">
        <v>89</v>
      </c>
      <c r="C50" s="80"/>
      <c r="D50" s="80"/>
      <c r="E50" s="80"/>
      <c r="F50" s="80"/>
      <c r="G50" s="90">
        <v>249986.01</v>
      </c>
      <c r="H50" s="90">
        <v>9955.39</v>
      </c>
      <c r="I50" s="90">
        <v>66642.210000000006</v>
      </c>
      <c r="J50" s="90">
        <v>326583.61</v>
      </c>
    </row>
    <row r="51" spans="1:10" s="12" customFormat="1" ht="12" hidden="1" customHeight="1" outlineLevel="4" collapsed="1" x14ac:dyDescent="0.25">
      <c r="A51" s="86" t="s">
        <v>338</v>
      </c>
      <c r="B51" s="80"/>
      <c r="C51" s="95"/>
      <c r="D51" s="95"/>
      <c r="E51" s="95"/>
      <c r="F51" s="95"/>
      <c r="G51" s="85">
        <v>559.57000000000005</v>
      </c>
      <c r="H51" s="85">
        <v>29.82</v>
      </c>
      <c r="I51" s="81">
        <v>9405.0300000000007</v>
      </c>
      <c r="J51" s="81">
        <v>9994.42</v>
      </c>
    </row>
    <row r="52" spans="1:10" s="12" customFormat="1" ht="12" hidden="1" customHeight="1" outlineLevel="5" collapsed="1" x14ac:dyDescent="0.25">
      <c r="A52" s="87" t="s">
        <v>339</v>
      </c>
      <c r="B52" s="80"/>
      <c r="C52" s="95"/>
      <c r="D52" s="95"/>
      <c r="E52" s="95"/>
      <c r="F52" s="95"/>
      <c r="G52" s="85">
        <v>559.57000000000005</v>
      </c>
      <c r="H52" s="85">
        <v>29.82</v>
      </c>
      <c r="I52" s="81">
        <v>9405.0300000000007</v>
      </c>
      <c r="J52" s="81">
        <v>9994.42</v>
      </c>
    </row>
    <row r="53" spans="1:10" s="12" customFormat="1" ht="24" hidden="1" customHeight="1" outlineLevel="6" x14ac:dyDescent="0.25">
      <c r="A53" s="88" t="s">
        <v>340</v>
      </c>
      <c r="B53" s="79" t="s">
        <v>81</v>
      </c>
      <c r="C53" s="80"/>
      <c r="D53" s="80"/>
      <c r="E53" s="80"/>
      <c r="F53" s="80"/>
      <c r="G53" s="94">
        <v>499.9</v>
      </c>
      <c r="H53" s="89">
        <v>29.75</v>
      </c>
      <c r="I53" s="89">
        <v>275.63</v>
      </c>
      <c r="J53" s="89">
        <v>805.28</v>
      </c>
    </row>
    <row r="54" spans="1:10" s="12" customFormat="1" ht="24" hidden="1" customHeight="1" outlineLevel="6" collapsed="1" x14ac:dyDescent="0.25">
      <c r="A54" s="88" t="s">
        <v>341</v>
      </c>
      <c r="B54" s="80"/>
      <c r="C54" s="95"/>
      <c r="D54" s="95"/>
      <c r="E54" s="95"/>
      <c r="F54" s="95"/>
      <c r="G54" s="85">
        <v>1.47</v>
      </c>
      <c r="H54" s="85">
        <v>7.0000000000000007E-2</v>
      </c>
      <c r="I54" s="92">
        <v>9129.4</v>
      </c>
      <c r="J54" s="81">
        <v>9130.94</v>
      </c>
    </row>
    <row r="55" spans="1:10" s="12" customFormat="1" ht="24" hidden="1" customHeight="1" outlineLevel="7" x14ac:dyDescent="0.25">
      <c r="A55" s="97" t="s">
        <v>341</v>
      </c>
      <c r="B55" s="79" t="s">
        <v>83</v>
      </c>
      <c r="C55" s="80"/>
      <c r="D55" s="80"/>
      <c r="E55" s="80"/>
      <c r="F55" s="80"/>
      <c r="G55" s="94">
        <v>0.2</v>
      </c>
      <c r="H55" s="80"/>
      <c r="I55" s="89">
        <v>228.21</v>
      </c>
      <c r="J55" s="89">
        <v>228.41</v>
      </c>
    </row>
    <row r="56" spans="1:10" s="12" customFormat="1" ht="24" hidden="1" customHeight="1" outlineLevel="7" collapsed="1" x14ac:dyDescent="0.25">
      <c r="A56" s="97" t="s">
        <v>341</v>
      </c>
      <c r="B56" s="79" t="s">
        <v>75</v>
      </c>
      <c r="C56" s="80"/>
      <c r="D56" s="80"/>
      <c r="E56" s="80"/>
      <c r="F56" s="80"/>
      <c r="G56" s="89">
        <v>1.27</v>
      </c>
      <c r="H56" s="89">
        <v>7.0000000000000007E-2</v>
      </c>
      <c r="I56" s="90">
        <v>8901.19</v>
      </c>
      <c r="J56" s="90">
        <v>8902.5300000000007</v>
      </c>
    </row>
    <row r="57" spans="1:10" s="12" customFormat="1" ht="12" hidden="1" customHeight="1" outlineLevel="6" collapsed="1" x14ac:dyDescent="0.25">
      <c r="A57" s="88" t="s">
        <v>342</v>
      </c>
      <c r="B57" s="79" t="s">
        <v>77</v>
      </c>
      <c r="C57" s="80"/>
      <c r="D57" s="80"/>
      <c r="E57" s="80"/>
      <c r="F57" s="80"/>
      <c r="G57" s="94">
        <v>58.2</v>
      </c>
      <c r="H57" s="80"/>
      <c r="I57" s="80"/>
      <c r="J57" s="94">
        <v>58.2</v>
      </c>
    </row>
    <row r="58" spans="1:10" s="12" customFormat="1" ht="12" hidden="1" customHeight="1" outlineLevel="4" collapsed="1" x14ac:dyDescent="0.25">
      <c r="A58" s="86" t="s">
        <v>343</v>
      </c>
      <c r="B58" s="80"/>
      <c r="C58" s="95"/>
      <c r="D58" s="95"/>
      <c r="E58" s="95"/>
      <c r="F58" s="95"/>
      <c r="G58" s="81">
        <v>79498.59</v>
      </c>
      <c r="H58" s="81">
        <v>1236.19</v>
      </c>
      <c r="I58" s="81">
        <v>11010.84</v>
      </c>
      <c r="J58" s="81">
        <v>91745.62</v>
      </c>
    </row>
    <row r="59" spans="1:10" s="12" customFormat="1" ht="12" hidden="1" customHeight="1" outlineLevel="5" collapsed="1" x14ac:dyDescent="0.25">
      <c r="A59" s="87" t="s">
        <v>344</v>
      </c>
      <c r="B59" s="80"/>
      <c r="C59" s="95"/>
      <c r="D59" s="95"/>
      <c r="E59" s="95"/>
      <c r="F59" s="95"/>
      <c r="G59" s="92">
        <v>35540.199999999997</v>
      </c>
      <c r="H59" s="95"/>
      <c r="I59" s="85">
        <v>0.73</v>
      </c>
      <c r="J59" s="81">
        <v>35540.93</v>
      </c>
    </row>
    <row r="60" spans="1:10" s="12" customFormat="1" ht="12" hidden="1" customHeight="1" outlineLevel="6" collapsed="1" x14ac:dyDescent="0.25">
      <c r="A60" s="88" t="s">
        <v>345</v>
      </c>
      <c r="B60" s="79" t="s">
        <v>68</v>
      </c>
      <c r="C60" s="80"/>
      <c r="D60" s="80"/>
      <c r="E60" s="80"/>
      <c r="F60" s="80"/>
      <c r="G60" s="91">
        <v>35540.199999999997</v>
      </c>
      <c r="H60" s="80"/>
      <c r="I60" s="89">
        <v>0.73</v>
      </c>
      <c r="J60" s="90">
        <v>35540.93</v>
      </c>
    </row>
    <row r="61" spans="1:10" s="12" customFormat="1" ht="12" hidden="1" customHeight="1" outlineLevel="5" collapsed="1" x14ac:dyDescent="0.25">
      <c r="A61" s="87" t="s">
        <v>346</v>
      </c>
      <c r="B61" s="80"/>
      <c r="C61" s="95"/>
      <c r="D61" s="95"/>
      <c r="E61" s="95"/>
      <c r="F61" s="95"/>
      <c r="G61" s="81">
        <v>43958.39</v>
      </c>
      <c r="H61" s="81">
        <v>1236.19</v>
      </c>
      <c r="I61" s="81">
        <v>11010.11</v>
      </c>
      <c r="J61" s="81">
        <v>56204.69</v>
      </c>
    </row>
    <row r="62" spans="1:10" s="12" customFormat="1" ht="12" hidden="1" customHeight="1" outlineLevel="6" collapsed="1" x14ac:dyDescent="0.25">
      <c r="A62" s="88" t="s">
        <v>347</v>
      </c>
      <c r="B62" s="80"/>
      <c r="C62" s="95"/>
      <c r="D62" s="95"/>
      <c r="E62" s="95"/>
      <c r="F62" s="95"/>
      <c r="G62" s="81">
        <v>33714.629999999997</v>
      </c>
      <c r="H62" s="85">
        <v>917.97</v>
      </c>
      <c r="I62" s="81">
        <v>8780.82</v>
      </c>
      <c r="J62" s="81">
        <v>43413.42</v>
      </c>
    </row>
    <row r="63" spans="1:10" s="12" customFormat="1" ht="12" hidden="1" customHeight="1" outlineLevel="7" x14ac:dyDescent="0.25">
      <c r="A63" s="97" t="s">
        <v>348</v>
      </c>
      <c r="B63" s="80"/>
      <c r="C63" s="95"/>
      <c r="D63" s="95"/>
      <c r="E63" s="95"/>
      <c r="F63" s="95"/>
      <c r="G63" s="81">
        <v>33714.629999999997</v>
      </c>
      <c r="H63" s="85">
        <v>917.97</v>
      </c>
      <c r="I63" s="81">
        <v>8780.82</v>
      </c>
      <c r="J63" s="81">
        <v>43413.42</v>
      </c>
    </row>
    <row r="64" spans="1:10" s="12" customFormat="1" ht="12" hidden="1" customHeight="1" outlineLevel="7" x14ac:dyDescent="0.25">
      <c r="A64" s="98" t="s">
        <v>348</v>
      </c>
      <c r="B64" s="79" t="s">
        <v>108</v>
      </c>
      <c r="C64" s="80"/>
      <c r="D64" s="80"/>
      <c r="E64" s="80"/>
      <c r="F64" s="80"/>
      <c r="G64" s="90">
        <v>11965.71</v>
      </c>
      <c r="H64" s="89">
        <v>270.32</v>
      </c>
      <c r="I64" s="90">
        <v>4491.99</v>
      </c>
      <c r="J64" s="90">
        <v>16728.02</v>
      </c>
    </row>
    <row r="65" spans="1:10" s="12" customFormat="1" ht="12" hidden="1" customHeight="1" outlineLevel="7" collapsed="1" x14ac:dyDescent="0.25">
      <c r="A65" s="98" t="s">
        <v>348</v>
      </c>
      <c r="B65" s="79" t="s">
        <v>109</v>
      </c>
      <c r="C65" s="80"/>
      <c r="D65" s="80"/>
      <c r="E65" s="80"/>
      <c r="F65" s="80"/>
      <c r="G65" s="90">
        <v>21748.92</v>
      </c>
      <c r="H65" s="89">
        <v>647.65</v>
      </c>
      <c r="I65" s="90">
        <v>4288.83</v>
      </c>
      <c r="J65" s="91">
        <v>26685.4</v>
      </c>
    </row>
    <row r="66" spans="1:10" s="12" customFormat="1" ht="12" hidden="1" customHeight="1" outlineLevel="6" x14ac:dyDescent="0.25">
      <c r="A66" s="88" t="s">
        <v>349</v>
      </c>
      <c r="B66" s="79" t="s">
        <v>107</v>
      </c>
      <c r="C66" s="80"/>
      <c r="D66" s="80"/>
      <c r="E66" s="80"/>
      <c r="F66" s="80"/>
      <c r="G66" s="90">
        <v>10243.76</v>
      </c>
      <c r="H66" s="89">
        <v>318.22000000000003</v>
      </c>
      <c r="I66" s="90">
        <v>2229.29</v>
      </c>
      <c r="J66" s="90">
        <v>12791.27</v>
      </c>
    </row>
    <row r="67" spans="1:10" ht="12" customHeight="1" outlineLevel="3" collapsed="1" x14ac:dyDescent="0.25">
      <c r="A67" s="84" t="s">
        <v>350</v>
      </c>
      <c r="B67" s="80"/>
      <c r="C67" s="95"/>
      <c r="D67" s="95"/>
      <c r="E67" s="95"/>
      <c r="F67" s="95"/>
      <c r="G67" s="81">
        <v>2558233.71</v>
      </c>
      <c r="H67" s="81">
        <v>978686.63</v>
      </c>
      <c r="I67" s="81">
        <v>2499210.44</v>
      </c>
      <c r="J67" s="81">
        <v>6036130.7800000003</v>
      </c>
    </row>
    <row r="68" spans="1:10" s="12" customFormat="1" ht="12" hidden="1" customHeight="1" outlineLevel="4" collapsed="1" x14ac:dyDescent="0.25">
      <c r="A68" s="86" t="s">
        <v>351</v>
      </c>
      <c r="B68" s="80"/>
      <c r="C68" s="95"/>
      <c r="D68" s="95"/>
      <c r="E68" s="95"/>
      <c r="F68" s="95"/>
      <c r="G68" s="81">
        <v>680457.55</v>
      </c>
      <c r="H68" s="81">
        <v>22172.77</v>
      </c>
      <c r="I68" s="81">
        <v>172110.36</v>
      </c>
      <c r="J68" s="81">
        <v>874740.68</v>
      </c>
    </row>
    <row r="69" spans="1:10" s="12" customFormat="1" ht="12" hidden="1" customHeight="1" outlineLevel="5" collapsed="1" x14ac:dyDescent="0.25">
      <c r="A69" s="87" t="s">
        <v>352</v>
      </c>
      <c r="B69" s="80"/>
      <c r="C69" s="95"/>
      <c r="D69" s="95"/>
      <c r="E69" s="95"/>
      <c r="F69" s="95"/>
      <c r="G69" s="81">
        <v>83504.14</v>
      </c>
      <c r="H69" s="81">
        <v>2112.16</v>
      </c>
      <c r="I69" s="81">
        <v>15960.61</v>
      </c>
      <c r="J69" s="81">
        <v>101576.91</v>
      </c>
    </row>
    <row r="70" spans="1:10" s="12" customFormat="1" ht="12" hidden="1" customHeight="1" outlineLevel="6" x14ac:dyDescent="0.25">
      <c r="A70" s="88" t="s">
        <v>352</v>
      </c>
      <c r="B70" s="79" t="s">
        <v>160</v>
      </c>
      <c r="C70" s="80"/>
      <c r="D70" s="80"/>
      <c r="E70" s="80"/>
      <c r="F70" s="80"/>
      <c r="G70" s="90">
        <v>6671.44</v>
      </c>
      <c r="H70" s="89">
        <v>102.64</v>
      </c>
      <c r="I70" s="89">
        <v>961.84</v>
      </c>
      <c r="J70" s="90">
        <v>7735.92</v>
      </c>
    </row>
    <row r="71" spans="1:10" s="12" customFormat="1" ht="12" hidden="1" customHeight="1" outlineLevel="6" x14ac:dyDescent="0.25">
      <c r="A71" s="88" t="s">
        <v>352</v>
      </c>
      <c r="B71" s="79" t="s">
        <v>162</v>
      </c>
      <c r="C71" s="80"/>
      <c r="D71" s="80"/>
      <c r="E71" s="80"/>
      <c r="F71" s="80"/>
      <c r="G71" s="90">
        <v>34149.760000000002</v>
      </c>
      <c r="H71" s="89">
        <v>546.83000000000004</v>
      </c>
      <c r="I71" s="91">
        <v>4866.3</v>
      </c>
      <c r="J71" s="90">
        <v>39562.89</v>
      </c>
    </row>
    <row r="72" spans="1:10" s="12" customFormat="1" ht="12" hidden="1" customHeight="1" outlineLevel="6" x14ac:dyDescent="0.25">
      <c r="A72" s="88" t="s">
        <v>352</v>
      </c>
      <c r="B72" s="79" t="s">
        <v>163</v>
      </c>
      <c r="C72" s="80"/>
      <c r="D72" s="80"/>
      <c r="E72" s="80"/>
      <c r="F72" s="80"/>
      <c r="G72" s="90">
        <v>39841.07</v>
      </c>
      <c r="H72" s="90">
        <v>1291.77</v>
      </c>
      <c r="I72" s="90">
        <v>8849.48</v>
      </c>
      <c r="J72" s="90">
        <v>49982.32</v>
      </c>
    </row>
    <row r="73" spans="1:10" s="12" customFormat="1" ht="12" hidden="1" customHeight="1" outlineLevel="6" collapsed="1" x14ac:dyDescent="0.25">
      <c r="A73" s="88" t="s">
        <v>352</v>
      </c>
      <c r="B73" s="79" t="s">
        <v>164</v>
      </c>
      <c r="C73" s="80"/>
      <c r="D73" s="80"/>
      <c r="E73" s="80"/>
      <c r="F73" s="80"/>
      <c r="G73" s="90">
        <v>2841.87</v>
      </c>
      <c r="H73" s="89">
        <v>170.92</v>
      </c>
      <c r="I73" s="90">
        <v>1282.99</v>
      </c>
      <c r="J73" s="90">
        <v>4295.78</v>
      </c>
    </row>
    <row r="74" spans="1:10" s="12" customFormat="1" ht="12" hidden="1" customHeight="1" outlineLevel="5" collapsed="1" x14ac:dyDescent="0.25">
      <c r="A74" s="87" t="s">
        <v>353</v>
      </c>
      <c r="B74" s="80"/>
      <c r="C74" s="95"/>
      <c r="D74" s="95"/>
      <c r="E74" s="95"/>
      <c r="F74" s="95"/>
      <c r="G74" s="81">
        <v>150119.81</v>
      </c>
      <c r="H74" s="81">
        <v>4329.24</v>
      </c>
      <c r="I74" s="81">
        <v>30419.97</v>
      </c>
      <c r="J74" s="81">
        <v>184869.02</v>
      </c>
    </row>
    <row r="75" spans="1:10" s="12" customFormat="1" ht="12" hidden="1" customHeight="1" outlineLevel="6" x14ac:dyDescent="0.25">
      <c r="A75" s="88" t="s">
        <v>354</v>
      </c>
      <c r="B75" s="79" t="s">
        <v>180</v>
      </c>
      <c r="C75" s="80"/>
      <c r="D75" s="80"/>
      <c r="E75" s="80"/>
      <c r="F75" s="80"/>
      <c r="G75" s="90">
        <v>15540.07</v>
      </c>
      <c r="H75" s="89">
        <v>503.24</v>
      </c>
      <c r="I75" s="90">
        <v>3762.43</v>
      </c>
      <c r="J75" s="90">
        <v>19805.740000000002</v>
      </c>
    </row>
    <row r="76" spans="1:10" s="12" customFormat="1" ht="12" hidden="1" customHeight="1" outlineLevel="6" collapsed="1" x14ac:dyDescent="0.25">
      <c r="A76" s="88" t="s">
        <v>355</v>
      </c>
      <c r="B76" s="79" t="s">
        <v>181</v>
      </c>
      <c r="C76" s="80"/>
      <c r="D76" s="80"/>
      <c r="E76" s="80"/>
      <c r="F76" s="80"/>
      <c r="G76" s="90">
        <v>134579.74</v>
      </c>
      <c r="H76" s="99">
        <v>3826</v>
      </c>
      <c r="I76" s="90">
        <v>26657.54</v>
      </c>
      <c r="J76" s="90">
        <v>165063.28</v>
      </c>
    </row>
    <row r="77" spans="1:10" s="12" customFormat="1" ht="12" hidden="1" customHeight="1" outlineLevel="5" collapsed="1" x14ac:dyDescent="0.25">
      <c r="A77" s="87" t="s">
        <v>356</v>
      </c>
      <c r="B77" s="80"/>
      <c r="C77" s="95"/>
      <c r="D77" s="95"/>
      <c r="E77" s="95"/>
      <c r="F77" s="95"/>
      <c r="G77" s="92">
        <v>446833.6</v>
      </c>
      <c r="H77" s="81">
        <v>15731.37</v>
      </c>
      <c r="I77" s="81">
        <v>125729.78</v>
      </c>
      <c r="J77" s="81">
        <v>588294.75</v>
      </c>
    </row>
    <row r="78" spans="1:10" s="12" customFormat="1" ht="12" hidden="1" customHeight="1" outlineLevel="6" collapsed="1" x14ac:dyDescent="0.25">
      <c r="A78" s="88" t="s">
        <v>357</v>
      </c>
      <c r="B78" s="80"/>
      <c r="C78" s="95"/>
      <c r="D78" s="95"/>
      <c r="E78" s="95"/>
      <c r="F78" s="95"/>
      <c r="G78" s="81">
        <v>135715.22</v>
      </c>
      <c r="H78" s="81">
        <v>6179.08</v>
      </c>
      <c r="I78" s="81">
        <v>40984.410000000003</v>
      </c>
      <c r="J78" s="81">
        <v>182878.71</v>
      </c>
    </row>
    <row r="79" spans="1:10" s="12" customFormat="1" ht="12" hidden="1" customHeight="1" outlineLevel="7" x14ac:dyDescent="0.25">
      <c r="A79" s="97" t="s">
        <v>357</v>
      </c>
      <c r="B79" s="79" t="s">
        <v>152</v>
      </c>
      <c r="C79" s="80"/>
      <c r="D79" s="80"/>
      <c r="E79" s="80"/>
      <c r="F79" s="80"/>
      <c r="G79" s="90">
        <v>11676.28</v>
      </c>
      <c r="H79" s="89">
        <v>452.63</v>
      </c>
      <c r="I79" s="90">
        <v>2999.14</v>
      </c>
      <c r="J79" s="90">
        <v>15128.05</v>
      </c>
    </row>
    <row r="80" spans="1:10" s="12" customFormat="1" ht="12" hidden="1" customHeight="1" outlineLevel="7" x14ac:dyDescent="0.25">
      <c r="A80" s="97" t="s">
        <v>357</v>
      </c>
      <c r="B80" s="79" t="s">
        <v>168</v>
      </c>
      <c r="C80" s="80"/>
      <c r="D80" s="80"/>
      <c r="E80" s="80"/>
      <c r="F80" s="80"/>
      <c r="G80" s="90">
        <v>31805.56</v>
      </c>
      <c r="H80" s="90">
        <v>2819.78</v>
      </c>
      <c r="I80" s="90">
        <v>14650.58</v>
      </c>
      <c r="J80" s="90">
        <v>49275.92</v>
      </c>
    </row>
    <row r="81" spans="1:10" s="12" customFormat="1" ht="12" hidden="1" customHeight="1" outlineLevel="7" x14ac:dyDescent="0.25">
      <c r="A81" s="97" t="s">
        <v>357</v>
      </c>
      <c r="B81" s="79" t="s">
        <v>172</v>
      </c>
      <c r="C81" s="80"/>
      <c r="D81" s="80"/>
      <c r="E81" s="80"/>
      <c r="F81" s="80"/>
      <c r="G81" s="90">
        <v>92153.42</v>
      </c>
      <c r="H81" s="91">
        <v>2898.1</v>
      </c>
      <c r="I81" s="90">
        <v>23304.93</v>
      </c>
      <c r="J81" s="90">
        <v>118356.45</v>
      </c>
    </row>
    <row r="82" spans="1:10" s="12" customFormat="1" ht="12" hidden="1" customHeight="1" outlineLevel="7" collapsed="1" x14ac:dyDescent="0.25">
      <c r="A82" s="97" t="s">
        <v>357</v>
      </c>
      <c r="B82" s="79" t="s">
        <v>177</v>
      </c>
      <c r="C82" s="80"/>
      <c r="D82" s="80"/>
      <c r="E82" s="80"/>
      <c r="F82" s="80"/>
      <c r="G82" s="89">
        <v>79.959999999999994</v>
      </c>
      <c r="H82" s="89">
        <v>8.57</v>
      </c>
      <c r="I82" s="89">
        <v>29.76</v>
      </c>
      <c r="J82" s="89">
        <v>118.29</v>
      </c>
    </row>
    <row r="83" spans="1:10" s="12" customFormat="1" ht="12" hidden="1" customHeight="1" outlineLevel="6" collapsed="1" x14ac:dyDescent="0.25">
      <c r="A83" s="88" t="s">
        <v>176</v>
      </c>
      <c r="B83" s="80"/>
      <c r="C83" s="95"/>
      <c r="D83" s="95"/>
      <c r="E83" s="95"/>
      <c r="F83" s="95"/>
      <c r="G83" s="81">
        <v>3057.68</v>
      </c>
      <c r="H83" s="85">
        <v>88.84</v>
      </c>
      <c r="I83" s="85">
        <v>887.64</v>
      </c>
      <c r="J83" s="81">
        <v>4034.16</v>
      </c>
    </row>
    <row r="84" spans="1:10" s="12" customFormat="1" ht="12" hidden="1" customHeight="1" outlineLevel="7" x14ac:dyDescent="0.25">
      <c r="A84" s="97" t="s">
        <v>176</v>
      </c>
      <c r="B84" s="79" t="s">
        <v>159</v>
      </c>
      <c r="C84" s="80"/>
      <c r="D84" s="80"/>
      <c r="E84" s="80"/>
      <c r="F84" s="80"/>
      <c r="G84" s="90">
        <v>2959.81</v>
      </c>
      <c r="H84" s="89">
        <v>78.33</v>
      </c>
      <c r="I84" s="94">
        <v>851.2</v>
      </c>
      <c r="J84" s="90">
        <v>3889.34</v>
      </c>
    </row>
    <row r="85" spans="1:10" s="12" customFormat="1" ht="12" hidden="1" customHeight="1" outlineLevel="7" collapsed="1" x14ac:dyDescent="0.25">
      <c r="A85" s="97" t="s">
        <v>176</v>
      </c>
      <c r="B85" s="79" t="s">
        <v>176</v>
      </c>
      <c r="C85" s="80"/>
      <c r="D85" s="80"/>
      <c r="E85" s="80"/>
      <c r="F85" s="80"/>
      <c r="G85" s="89">
        <v>97.87</v>
      </c>
      <c r="H85" s="89">
        <v>10.51</v>
      </c>
      <c r="I85" s="89">
        <v>36.44</v>
      </c>
      <c r="J85" s="89">
        <v>144.82</v>
      </c>
    </row>
    <row r="86" spans="1:10" s="12" customFormat="1" ht="12" hidden="1" customHeight="1" outlineLevel="6" collapsed="1" x14ac:dyDescent="0.25">
      <c r="A86" s="88" t="s">
        <v>358</v>
      </c>
      <c r="B86" s="80"/>
      <c r="C86" s="95"/>
      <c r="D86" s="95"/>
      <c r="E86" s="95"/>
      <c r="F86" s="95"/>
      <c r="G86" s="81">
        <v>4807.67</v>
      </c>
      <c r="H86" s="85">
        <v>97.15</v>
      </c>
      <c r="I86" s="85">
        <v>546.08000000000004</v>
      </c>
      <c r="J86" s="92">
        <v>5450.9</v>
      </c>
    </row>
    <row r="87" spans="1:10" s="12" customFormat="1" ht="12" hidden="1" customHeight="1" outlineLevel="7" x14ac:dyDescent="0.25">
      <c r="A87" s="97" t="s">
        <v>358</v>
      </c>
      <c r="B87" s="79" t="s">
        <v>167</v>
      </c>
      <c r="C87" s="80"/>
      <c r="D87" s="80"/>
      <c r="E87" s="80"/>
      <c r="F87" s="80"/>
      <c r="G87" s="89">
        <v>51.61</v>
      </c>
      <c r="H87" s="94">
        <v>0.6</v>
      </c>
      <c r="I87" s="89">
        <v>35.71</v>
      </c>
      <c r="J87" s="89">
        <v>87.92</v>
      </c>
    </row>
    <row r="88" spans="1:10" s="12" customFormat="1" ht="12" hidden="1" customHeight="1" outlineLevel="7" collapsed="1" x14ac:dyDescent="0.25">
      <c r="A88" s="97" t="s">
        <v>358</v>
      </c>
      <c r="B88" s="79" t="s">
        <v>169</v>
      </c>
      <c r="C88" s="80"/>
      <c r="D88" s="80"/>
      <c r="E88" s="80"/>
      <c r="F88" s="80"/>
      <c r="G88" s="90">
        <v>4756.0600000000004</v>
      </c>
      <c r="H88" s="89">
        <v>96.55</v>
      </c>
      <c r="I88" s="89">
        <v>510.37</v>
      </c>
      <c r="J88" s="90">
        <v>5362.98</v>
      </c>
    </row>
    <row r="89" spans="1:10" s="12" customFormat="1" ht="12" hidden="1" customHeight="1" outlineLevel="6" x14ac:dyDescent="0.25">
      <c r="A89" s="88" t="s">
        <v>359</v>
      </c>
      <c r="B89" s="79" t="s">
        <v>165</v>
      </c>
      <c r="C89" s="80"/>
      <c r="D89" s="80"/>
      <c r="E89" s="80"/>
      <c r="F89" s="80"/>
      <c r="G89" s="90">
        <v>2394.42</v>
      </c>
      <c r="H89" s="89">
        <v>74.510000000000005</v>
      </c>
      <c r="I89" s="90">
        <v>1800.87</v>
      </c>
      <c r="J89" s="91">
        <v>4269.8</v>
      </c>
    </row>
    <row r="90" spans="1:10" s="12" customFormat="1" ht="12" hidden="1" customHeight="1" outlineLevel="6" x14ac:dyDescent="0.25">
      <c r="A90" s="88" t="s">
        <v>360</v>
      </c>
      <c r="B90" s="79" t="s">
        <v>195</v>
      </c>
      <c r="C90" s="80"/>
      <c r="D90" s="80"/>
      <c r="E90" s="80"/>
      <c r="F90" s="80"/>
      <c r="G90" s="90">
        <v>67642.78</v>
      </c>
      <c r="H90" s="90">
        <v>2814.67</v>
      </c>
      <c r="I90" s="90">
        <v>22284.42</v>
      </c>
      <c r="J90" s="90">
        <v>92741.87</v>
      </c>
    </row>
    <row r="91" spans="1:10" s="12" customFormat="1" ht="12" hidden="1" customHeight="1" outlineLevel="6" collapsed="1" x14ac:dyDescent="0.25">
      <c r="A91" s="88" t="s">
        <v>361</v>
      </c>
      <c r="B91" s="80"/>
      <c r="C91" s="95"/>
      <c r="D91" s="95"/>
      <c r="E91" s="95"/>
      <c r="F91" s="95"/>
      <c r="G91" s="81">
        <v>233215.83</v>
      </c>
      <c r="H91" s="81">
        <v>6477.12</v>
      </c>
      <c r="I91" s="81">
        <v>59226.36</v>
      </c>
      <c r="J91" s="81">
        <v>298919.31</v>
      </c>
    </row>
    <row r="92" spans="1:10" s="12" customFormat="1" ht="12" hidden="1" customHeight="1" outlineLevel="7" x14ac:dyDescent="0.25">
      <c r="A92" s="97" t="s">
        <v>362</v>
      </c>
      <c r="B92" s="80"/>
      <c r="C92" s="95"/>
      <c r="D92" s="95"/>
      <c r="E92" s="95"/>
      <c r="F92" s="95"/>
      <c r="G92" s="81">
        <v>41760.339999999997</v>
      </c>
      <c r="H92" s="81">
        <v>1249.04</v>
      </c>
      <c r="I92" s="81">
        <v>9957.9699999999993</v>
      </c>
      <c r="J92" s="81">
        <v>52967.35</v>
      </c>
    </row>
    <row r="93" spans="1:10" s="12" customFormat="1" ht="12" hidden="1" customHeight="1" outlineLevel="7" x14ac:dyDescent="0.25">
      <c r="A93" s="98" t="s">
        <v>362</v>
      </c>
      <c r="B93" s="79" t="s">
        <v>128</v>
      </c>
      <c r="C93" s="80"/>
      <c r="D93" s="80"/>
      <c r="E93" s="80"/>
      <c r="F93" s="80"/>
      <c r="G93" s="94">
        <v>985.4</v>
      </c>
      <c r="H93" s="89">
        <v>25.83</v>
      </c>
      <c r="I93" s="94">
        <v>173.7</v>
      </c>
      <c r="J93" s="90">
        <v>1184.93</v>
      </c>
    </row>
    <row r="94" spans="1:10" s="12" customFormat="1" ht="12" hidden="1" customHeight="1" outlineLevel="7" x14ac:dyDescent="0.25">
      <c r="A94" s="98" t="s">
        <v>362</v>
      </c>
      <c r="B94" s="79" t="s">
        <v>133</v>
      </c>
      <c r="C94" s="80"/>
      <c r="D94" s="80"/>
      <c r="E94" s="80"/>
      <c r="F94" s="80"/>
      <c r="G94" s="91">
        <v>34556.800000000003</v>
      </c>
      <c r="H94" s="90">
        <v>1053.8499999999999</v>
      </c>
      <c r="I94" s="90">
        <v>8319.85</v>
      </c>
      <c r="J94" s="91">
        <v>43930.5</v>
      </c>
    </row>
    <row r="95" spans="1:10" s="12" customFormat="1" ht="12" hidden="1" customHeight="1" outlineLevel="7" x14ac:dyDescent="0.25">
      <c r="A95" s="98" t="s">
        <v>362</v>
      </c>
      <c r="B95" s="79" t="s">
        <v>192</v>
      </c>
      <c r="C95" s="80"/>
      <c r="D95" s="80"/>
      <c r="E95" s="80"/>
      <c r="F95" s="80"/>
      <c r="G95" s="90">
        <v>4550.71</v>
      </c>
      <c r="H95" s="89">
        <v>115.51</v>
      </c>
      <c r="I95" s="90">
        <v>1042.3599999999999</v>
      </c>
      <c r="J95" s="90">
        <v>5708.58</v>
      </c>
    </row>
    <row r="96" spans="1:10" s="12" customFormat="1" ht="12" hidden="1" customHeight="1" outlineLevel="7" collapsed="1" x14ac:dyDescent="0.25">
      <c r="A96" s="98" t="s">
        <v>362</v>
      </c>
      <c r="B96" s="79" t="s">
        <v>129</v>
      </c>
      <c r="C96" s="80"/>
      <c r="D96" s="80"/>
      <c r="E96" s="80"/>
      <c r="F96" s="80"/>
      <c r="G96" s="90">
        <v>1667.43</v>
      </c>
      <c r="H96" s="89">
        <v>53.85</v>
      </c>
      <c r="I96" s="89">
        <v>422.06</v>
      </c>
      <c r="J96" s="90">
        <v>2143.34</v>
      </c>
    </row>
    <row r="97" spans="1:10" s="12" customFormat="1" ht="12" hidden="1" customHeight="1" outlineLevel="7" x14ac:dyDescent="0.25">
      <c r="A97" s="97" t="s">
        <v>194</v>
      </c>
      <c r="B97" s="80"/>
      <c r="C97" s="95"/>
      <c r="D97" s="95"/>
      <c r="E97" s="95"/>
      <c r="F97" s="95"/>
      <c r="G97" s="81">
        <v>191455.49</v>
      </c>
      <c r="H97" s="81">
        <v>5228.08</v>
      </c>
      <c r="I97" s="81">
        <v>49268.39</v>
      </c>
      <c r="J97" s="81">
        <v>245951.96</v>
      </c>
    </row>
    <row r="98" spans="1:10" s="12" customFormat="1" ht="12" hidden="1" customHeight="1" outlineLevel="7" x14ac:dyDescent="0.25">
      <c r="A98" s="98" t="s">
        <v>194</v>
      </c>
      <c r="B98" s="79" t="s">
        <v>161</v>
      </c>
      <c r="C98" s="80"/>
      <c r="D98" s="80"/>
      <c r="E98" s="80"/>
      <c r="F98" s="80"/>
      <c r="G98" s="89">
        <v>354.88</v>
      </c>
      <c r="H98" s="89">
        <v>7.69</v>
      </c>
      <c r="I98" s="89">
        <v>89.84</v>
      </c>
      <c r="J98" s="89">
        <v>452.41</v>
      </c>
    </row>
    <row r="99" spans="1:10" s="12" customFormat="1" ht="12" hidden="1" customHeight="1" outlineLevel="7" x14ac:dyDescent="0.25">
      <c r="A99" s="98" t="s">
        <v>194</v>
      </c>
      <c r="B99" s="79" t="s">
        <v>155</v>
      </c>
      <c r="C99" s="80"/>
      <c r="D99" s="80"/>
      <c r="E99" s="80"/>
      <c r="F99" s="80"/>
      <c r="G99" s="90">
        <v>5205.4399999999996</v>
      </c>
      <c r="H99" s="89">
        <v>187.06</v>
      </c>
      <c r="I99" s="91">
        <v>1107.5</v>
      </c>
      <c r="J99" s="99">
        <v>6500</v>
      </c>
    </row>
    <row r="100" spans="1:10" s="12" customFormat="1" ht="12" hidden="1" customHeight="1" outlineLevel="7" x14ac:dyDescent="0.25">
      <c r="A100" s="98" t="s">
        <v>194</v>
      </c>
      <c r="B100" s="79" t="s">
        <v>190</v>
      </c>
      <c r="C100" s="80"/>
      <c r="D100" s="80"/>
      <c r="E100" s="80"/>
      <c r="F100" s="80"/>
      <c r="G100" s="89">
        <v>859.28</v>
      </c>
      <c r="H100" s="89">
        <v>35.770000000000003</v>
      </c>
      <c r="I100" s="89">
        <v>250.28</v>
      </c>
      <c r="J100" s="90">
        <v>1145.33</v>
      </c>
    </row>
    <row r="101" spans="1:10" s="12" customFormat="1" ht="12" hidden="1" customHeight="1" outlineLevel="7" x14ac:dyDescent="0.25">
      <c r="A101" s="98" t="s">
        <v>194</v>
      </c>
      <c r="B101" s="79" t="s">
        <v>191</v>
      </c>
      <c r="C101" s="80"/>
      <c r="D101" s="80"/>
      <c r="E101" s="80"/>
      <c r="F101" s="80"/>
      <c r="G101" s="91">
        <v>140097.1</v>
      </c>
      <c r="H101" s="90">
        <v>3636.56</v>
      </c>
      <c r="I101" s="90">
        <v>33349.67</v>
      </c>
      <c r="J101" s="90">
        <v>177083.33</v>
      </c>
    </row>
    <row r="102" spans="1:10" s="12" customFormat="1" ht="12" hidden="1" customHeight="1" outlineLevel="7" x14ac:dyDescent="0.25">
      <c r="A102" s="98" t="s">
        <v>194</v>
      </c>
      <c r="B102" s="79" t="s">
        <v>156</v>
      </c>
      <c r="C102" s="80"/>
      <c r="D102" s="80"/>
      <c r="E102" s="80"/>
      <c r="F102" s="80"/>
      <c r="G102" s="89">
        <v>276.19</v>
      </c>
      <c r="H102" s="89">
        <v>15.19</v>
      </c>
      <c r="I102" s="94">
        <v>236.7</v>
      </c>
      <c r="J102" s="89">
        <v>528.08000000000004</v>
      </c>
    </row>
    <row r="103" spans="1:10" s="12" customFormat="1" ht="12" hidden="1" customHeight="1" outlineLevel="7" collapsed="1" x14ac:dyDescent="0.25">
      <c r="A103" s="98" t="s">
        <v>194</v>
      </c>
      <c r="B103" s="79" t="s">
        <v>194</v>
      </c>
      <c r="C103" s="80"/>
      <c r="D103" s="80"/>
      <c r="E103" s="80"/>
      <c r="F103" s="80"/>
      <c r="G103" s="91">
        <v>44662.6</v>
      </c>
      <c r="H103" s="90">
        <v>1345.81</v>
      </c>
      <c r="I103" s="91">
        <v>14234.4</v>
      </c>
      <c r="J103" s="90">
        <v>60242.81</v>
      </c>
    </row>
    <row r="104" spans="1:10" s="12" customFormat="1" ht="12" hidden="1" customHeight="1" outlineLevel="4" x14ac:dyDescent="0.25">
      <c r="A104" s="86" t="s">
        <v>363</v>
      </c>
      <c r="B104" s="79" t="s">
        <v>122</v>
      </c>
      <c r="C104" s="80"/>
      <c r="D104" s="80"/>
      <c r="E104" s="80"/>
      <c r="F104" s="80"/>
      <c r="G104" s="90">
        <v>18989.86</v>
      </c>
      <c r="H104" s="89">
        <v>279.02999999999997</v>
      </c>
      <c r="I104" s="90">
        <v>1564.45</v>
      </c>
      <c r="J104" s="90">
        <v>20833.34</v>
      </c>
    </row>
    <row r="105" spans="1:10" s="12" customFormat="1" ht="12" hidden="1" customHeight="1" outlineLevel="4" collapsed="1" x14ac:dyDescent="0.25">
      <c r="A105" s="86" t="s">
        <v>138</v>
      </c>
      <c r="B105" s="80"/>
      <c r="C105" s="95"/>
      <c r="D105" s="95"/>
      <c r="E105" s="95"/>
      <c r="F105" s="95"/>
      <c r="G105" s="85">
        <v>300.58</v>
      </c>
      <c r="H105" s="85">
        <v>7.18</v>
      </c>
      <c r="I105" s="85">
        <v>81.38</v>
      </c>
      <c r="J105" s="85">
        <v>389.14</v>
      </c>
    </row>
    <row r="106" spans="1:10" s="12" customFormat="1" ht="12" hidden="1" customHeight="1" outlineLevel="5" x14ac:dyDescent="0.25">
      <c r="A106" s="87" t="s">
        <v>138</v>
      </c>
      <c r="B106" s="79" t="s">
        <v>141</v>
      </c>
      <c r="C106" s="80"/>
      <c r="D106" s="80"/>
      <c r="E106" s="80"/>
      <c r="F106" s="80"/>
      <c r="G106" s="89">
        <v>198.11</v>
      </c>
      <c r="H106" s="89">
        <v>4.7300000000000004</v>
      </c>
      <c r="I106" s="89">
        <v>53.64</v>
      </c>
      <c r="J106" s="89">
        <v>256.48</v>
      </c>
    </row>
    <row r="107" spans="1:10" s="12" customFormat="1" ht="12" hidden="1" customHeight="1" outlineLevel="5" collapsed="1" x14ac:dyDescent="0.25">
      <c r="A107" s="87" t="s">
        <v>138</v>
      </c>
      <c r="B107" s="79" t="s">
        <v>145</v>
      </c>
      <c r="C107" s="80"/>
      <c r="D107" s="80"/>
      <c r="E107" s="80"/>
      <c r="F107" s="80"/>
      <c r="G107" s="89">
        <v>102.47</v>
      </c>
      <c r="H107" s="89">
        <v>2.4500000000000002</v>
      </c>
      <c r="I107" s="89">
        <v>27.74</v>
      </c>
      <c r="J107" s="89">
        <v>132.66</v>
      </c>
    </row>
    <row r="108" spans="1:10" s="12" customFormat="1" ht="12" hidden="1" customHeight="1" outlineLevel="4" collapsed="1" x14ac:dyDescent="0.25">
      <c r="A108" s="86" t="s">
        <v>364</v>
      </c>
      <c r="B108" s="80"/>
      <c r="C108" s="95"/>
      <c r="D108" s="95"/>
      <c r="E108" s="95"/>
      <c r="F108" s="95"/>
      <c r="G108" s="81">
        <v>85494.19</v>
      </c>
      <c r="H108" s="81">
        <v>2466.37</v>
      </c>
      <c r="I108" s="81">
        <v>17497.37</v>
      </c>
      <c r="J108" s="81">
        <v>105457.93</v>
      </c>
    </row>
    <row r="109" spans="1:10" s="12" customFormat="1" ht="12" hidden="1" customHeight="1" outlineLevel="5" collapsed="1" x14ac:dyDescent="0.25">
      <c r="A109" s="87" t="s">
        <v>179</v>
      </c>
      <c r="B109" s="79" t="s">
        <v>179</v>
      </c>
      <c r="C109" s="80"/>
      <c r="D109" s="80"/>
      <c r="E109" s="80"/>
      <c r="F109" s="80"/>
      <c r="G109" s="90">
        <v>85494.19</v>
      </c>
      <c r="H109" s="90">
        <v>2466.37</v>
      </c>
      <c r="I109" s="90">
        <v>17497.37</v>
      </c>
      <c r="J109" s="90">
        <v>105457.93</v>
      </c>
    </row>
    <row r="110" spans="1:10" s="12" customFormat="1" ht="12" hidden="1" customHeight="1" outlineLevel="4" collapsed="1" x14ac:dyDescent="0.25">
      <c r="A110" s="86" t="s">
        <v>365</v>
      </c>
      <c r="B110" s="80"/>
      <c r="C110" s="95"/>
      <c r="D110" s="95"/>
      <c r="E110" s="95"/>
      <c r="F110" s="95"/>
      <c r="G110" s="81">
        <v>31263.38</v>
      </c>
      <c r="H110" s="81">
        <v>1726.89</v>
      </c>
      <c r="I110" s="81">
        <v>8655.52</v>
      </c>
      <c r="J110" s="81">
        <v>41645.79</v>
      </c>
    </row>
    <row r="111" spans="1:10" s="12" customFormat="1" ht="12" hidden="1" customHeight="1" outlineLevel="5" collapsed="1" x14ac:dyDescent="0.25">
      <c r="A111" s="87" t="s">
        <v>366</v>
      </c>
      <c r="B111" s="80"/>
      <c r="C111" s="95"/>
      <c r="D111" s="95"/>
      <c r="E111" s="95"/>
      <c r="F111" s="95"/>
      <c r="G111" s="81">
        <v>31263.38</v>
      </c>
      <c r="H111" s="81">
        <v>1726.89</v>
      </c>
      <c r="I111" s="81">
        <v>8655.52</v>
      </c>
      <c r="J111" s="81">
        <v>41645.79</v>
      </c>
    </row>
    <row r="112" spans="1:10" s="12" customFormat="1" ht="12" hidden="1" customHeight="1" outlineLevel="6" collapsed="1" x14ac:dyDescent="0.25">
      <c r="A112" s="88" t="s">
        <v>149</v>
      </c>
      <c r="B112" s="80"/>
      <c r="C112" s="95"/>
      <c r="D112" s="95"/>
      <c r="E112" s="95"/>
      <c r="F112" s="95"/>
      <c r="G112" s="81">
        <v>2597.0300000000002</v>
      </c>
      <c r="H112" s="93">
        <v>140.6</v>
      </c>
      <c r="I112" s="85">
        <v>732.58</v>
      </c>
      <c r="J112" s="81">
        <v>3470.21</v>
      </c>
    </row>
    <row r="113" spans="1:10" s="12" customFormat="1" ht="12" hidden="1" customHeight="1" outlineLevel="7" collapsed="1" x14ac:dyDescent="0.25">
      <c r="A113" s="97" t="s">
        <v>367</v>
      </c>
      <c r="B113" s="79" t="s">
        <v>149</v>
      </c>
      <c r="C113" s="80"/>
      <c r="D113" s="80"/>
      <c r="E113" s="80"/>
      <c r="F113" s="80"/>
      <c r="G113" s="90">
        <v>2597.0300000000002</v>
      </c>
      <c r="H113" s="94">
        <v>140.6</v>
      </c>
      <c r="I113" s="89">
        <v>732.58</v>
      </c>
      <c r="J113" s="90">
        <v>3470.21</v>
      </c>
    </row>
    <row r="114" spans="1:10" s="12" customFormat="1" ht="12" hidden="1" customHeight="1" outlineLevel="6" collapsed="1" x14ac:dyDescent="0.25">
      <c r="A114" s="88" t="s">
        <v>151</v>
      </c>
      <c r="B114" s="79" t="s">
        <v>151</v>
      </c>
      <c r="C114" s="80"/>
      <c r="D114" s="80"/>
      <c r="E114" s="80"/>
      <c r="F114" s="80"/>
      <c r="G114" s="90">
        <v>28666.35</v>
      </c>
      <c r="H114" s="90">
        <v>1586.29</v>
      </c>
      <c r="I114" s="90">
        <v>7922.94</v>
      </c>
      <c r="J114" s="90">
        <v>38175.58</v>
      </c>
    </row>
    <row r="115" spans="1:10" s="12" customFormat="1" ht="12" hidden="1" customHeight="1" outlineLevel="4" collapsed="1" x14ac:dyDescent="0.25">
      <c r="A115" s="86" t="s">
        <v>368</v>
      </c>
      <c r="B115" s="80"/>
      <c r="C115" s="95"/>
      <c r="D115" s="95"/>
      <c r="E115" s="95"/>
      <c r="F115" s="95"/>
      <c r="G115" s="81">
        <v>119163.75</v>
      </c>
      <c r="H115" s="81">
        <v>3235.71</v>
      </c>
      <c r="I115" s="81">
        <v>18840.29</v>
      </c>
      <c r="J115" s="81">
        <v>141239.75</v>
      </c>
    </row>
    <row r="116" spans="1:10" s="12" customFormat="1" ht="12" hidden="1" customHeight="1" outlineLevel="5" x14ac:dyDescent="0.25">
      <c r="A116" s="87" t="s">
        <v>368</v>
      </c>
      <c r="B116" s="79" t="s">
        <v>369</v>
      </c>
      <c r="C116" s="80"/>
      <c r="D116" s="80"/>
      <c r="E116" s="80"/>
      <c r="F116" s="80"/>
      <c r="G116" s="80"/>
      <c r="H116" s="80"/>
      <c r="I116" s="89">
        <v>425.34</v>
      </c>
      <c r="J116" s="89">
        <v>425.34</v>
      </c>
    </row>
    <row r="117" spans="1:10" s="12" customFormat="1" ht="12" hidden="1" customHeight="1" outlineLevel="5" collapsed="1" x14ac:dyDescent="0.25">
      <c r="A117" s="87" t="s">
        <v>368</v>
      </c>
      <c r="B117" s="79" t="s">
        <v>125</v>
      </c>
      <c r="C117" s="80"/>
      <c r="D117" s="80"/>
      <c r="E117" s="80"/>
      <c r="F117" s="80"/>
      <c r="G117" s="90">
        <v>119163.75</v>
      </c>
      <c r="H117" s="90">
        <v>3235.71</v>
      </c>
      <c r="I117" s="90">
        <v>18414.95</v>
      </c>
      <c r="J117" s="90">
        <v>140814.41</v>
      </c>
    </row>
    <row r="118" spans="1:10" s="12" customFormat="1" ht="12" hidden="1" customHeight="1" outlineLevel="4" collapsed="1" x14ac:dyDescent="0.25">
      <c r="A118" s="86" t="s">
        <v>370</v>
      </c>
      <c r="B118" s="80"/>
      <c r="C118" s="95"/>
      <c r="D118" s="95"/>
      <c r="E118" s="95"/>
      <c r="F118" s="95"/>
      <c r="G118" s="81">
        <v>15722.44</v>
      </c>
      <c r="H118" s="85">
        <v>262.74</v>
      </c>
      <c r="I118" s="81">
        <v>4127.04</v>
      </c>
      <c r="J118" s="81">
        <v>20112.22</v>
      </c>
    </row>
    <row r="119" spans="1:10" s="12" customFormat="1" ht="12" hidden="1" customHeight="1" outlineLevel="5" collapsed="1" x14ac:dyDescent="0.25">
      <c r="A119" s="87" t="s">
        <v>371</v>
      </c>
      <c r="B119" s="80"/>
      <c r="C119" s="95"/>
      <c r="D119" s="95"/>
      <c r="E119" s="95"/>
      <c r="F119" s="95"/>
      <c r="G119" s="81">
        <v>13045.54</v>
      </c>
      <c r="H119" s="85">
        <v>44.04</v>
      </c>
      <c r="I119" s="81">
        <v>3214.87</v>
      </c>
      <c r="J119" s="81">
        <v>16304.45</v>
      </c>
    </row>
    <row r="120" spans="1:10" s="12" customFormat="1" ht="12" hidden="1" customHeight="1" outlineLevel="6" collapsed="1" x14ac:dyDescent="0.25">
      <c r="A120" s="88" t="s">
        <v>372</v>
      </c>
      <c r="B120" s="80"/>
      <c r="C120" s="95"/>
      <c r="D120" s="95"/>
      <c r="E120" s="95"/>
      <c r="F120" s="95"/>
      <c r="G120" s="81">
        <v>13045.54</v>
      </c>
      <c r="H120" s="85">
        <v>44.04</v>
      </c>
      <c r="I120" s="81">
        <v>3214.87</v>
      </c>
      <c r="J120" s="81">
        <v>16304.45</v>
      </c>
    </row>
    <row r="121" spans="1:10" s="12" customFormat="1" ht="12" hidden="1" customHeight="1" outlineLevel="7" collapsed="1" x14ac:dyDescent="0.25">
      <c r="A121" s="97" t="s">
        <v>373</v>
      </c>
      <c r="B121" s="79" t="s">
        <v>131</v>
      </c>
      <c r="C121" s="80"/>
      <c r="D121" s="80"/>
      <c r="E121" s="80"/>
      <c r="F121" s="80"/>
      <c r="G121" s="90">
        <v>13045.54</v>
      </c>
      <c r="H121" s="89">
        <v>44.04</v>
      </c>
      <c r="I121" s="90">
        <v>3214.87</v>
      </c>
      <c r="J121" s="90">
        <v>16304.45</v>
      </c>
    </row>
    <row r="122" spans="1:10" s="12" customFormat="1" ht="12" hidden="1" customHeight="1" outlineLevel="5" collapsed="1" x14ac:dyDescent="0.25">
      <c r="A122" s="87" t="s">
        <v>374</v>
      </c>
      <c r="B122" s="80"/>
      <c r="C122" s="95"/>
      <c r="D122" s="95"/>
      <c r="E122" s="95"/>
      <c r="F122" s="95"/>
      <c r="G122" s="92">
        <v>2676.9</v>
      </c>
      <c r="H122" s="93">
        <v>218.7</v>
      </c>
      <c r="I122" s="85">
        <v>912.17</v>
      </c>
      <c r="J122" s="81">
        <v>3807.77</v>
      </c>
    </row>
    <row r="123" spans="1:10" s="12" customFormat="1" ht="12" hidden="1" customHeight="1" outlineLevel="6" collapsed="1" x14ac:dyDescent="0.25">
      <c r="A123" s="88" t="s">
        <v>375</v>
      </c>
      <c r="B123" s="80"/>
      <c r="C123" s="95"/>
      <c r="D123" s="95"/>
      <c r="E123" s="95"/>
      <c r="F123" s="95"/>
      <c r="G123" s="92">
        <v>2676.9</v>
      </c>
      <c r="H123" s="93">
        <v>218.7</v>
      </c>
      <c r="I123" s="85">
        <v>912.17</v>
      </c>
      <c r="J123" s="81">
        <v>3807.77</v>
      </c>
    </row>
    <row r="124" spans="1:10" s="12" customFormat="1" ht="12" hidden="1" customHeight="1" outlineLevel="7" collapsed="1" x14ac:dyDescent="0.25">
      <c r="A124" s="97" t="s">
        <v>376</v>
      </c>
      <c r="B124" s="79" t="s">
        <v>134</v>
      </c>
      <c r="C124" s="80"/>
      <c r="D124" s="80"/>
      <c r="E124" s="80"/>
      <c r="F124" s="80"/>
      <c r="G124" s="91">
        <v>2676.9</v>
      </c>
      <c r="H124" s="94">
        <v>218.7</v>
      </c>
      <c r="I124" s="89">
        <v>912.17</v>
      </c>
      <c r="J124" s="90">
        <v>3807.77</v>
      </c>
    </row>
    <row r="125" spans="1:10" s="12" customFormat="1" ht="12" hidden="1" customHeight="1" outlineLevel="4" collapsed="1" x14ac:dyDescent="0.25">
      <c r="A125" s="86" t="s">
        <v>377</v>
      </c>
      <c r="B125" s="80"/>
      <c r="C125" s="95"/>
      <c r="D125" s="95"/>
      <c r="E125" s="95"/>
      <c r="F125" s="95"/>
      <c r="G125" s="81">
        <v>21507.279999999999</v>
      </c>
      <c r="H125" s="85">
        <v>675.57</v>
      </c>
      <c r="I125" s="81">
        <v>4394.13</v>
      </c>
      <c r="J125" s="81">
        <v>26576.98</v>
      </c>
    </row>
    <row r="126" spans="1:10" s="12" customFormat="1" ht="12" hidden="1" customHeight="1" outlineLevel="5" collapsed="1" x14ac:dyDescent="0.25">
      <c r="A126" s="87" t="s">
        <v>378</v>
      </c>
      <c r="B126" s="79" t="s">
        <v>153</v>
      </c>
      <c r="C126" s="80"/>
      <c r="D126" s="80"/>
      <c r="E126" s="80"/>
      <c r="F126" s="80"/>
      <c r="G126" s="90">
        <v>21507.279999999999</v>
      </c>
      <c r="H126" s="89">
        <v>675.57</v>
      </c>
      <c r="I126" s="90">
        <v>4394.13</v>
      </c>
      <c r="J126" s="90">
        <v>26576.98</v>
      </c>
    </row>
    <row r="127" spans="1:10" s="12" customFormat="1" ht="12" hidden="1" customHeight="1" outlineLevel="4" collapsed="1" x14ac:dyDescent="0.25">
      <c r="A127" s="86" t="s">
        <v>182</v>
      </c>
      <c r="B127" s="80"/>
      <c r="C127" s="95"/>
      <c r="D127" s="95"/>
      <c r="E127" s="95"/>
      <c r="F127" s="95"/>
      <c r="G127" s="81">
        <v>1583140.34</v>
      </c>
      <c r="H127" s="81">
        <v>947757.64</v>
      </c>
      <c r="I127" s="81">
        <v>2271428.5099999998</v>
      </c>
      <c r="J127" s="81">
        <v>4802326.49</v>
      </c>
    </row>
    <row r="128" spans="1:10" s="12" customFormat="1" ht="12" hidden="1" customHeight="1" outlineLevel="5" collapsed="1" x14ac:dyDescent="0.25">
      <c r="A128" s="87" t="s">
        <v>379</v>
      </c>
      <c r="B128" s="80"/>
      <c r="C128" s="95"/>
      <c r="D128" s="95"/>
      <c r="E128" s="95"/>
      <c r="F128" s="95"/>
      <c r="G128" s="81">
        <v>42203.17</v>
      </c>
      <c r="H128" s="81">
        <v>1340.95</v>
      </c>
      <c r="I128" s="81">
        <v>9060.24</v>
      </c>
      <c r="J128" s="81">
        <v>52604.36</v>
      </c>
    </row>
    <row r="129" spans="1:10" s="12" customFormat="1" ht="12" hidden="1" customHeight="1" outlineLevel="6" x14ac:dyDescent="0.25">
      <c r="A129" s="88" t="s">
        <v>379</v>
      </c>
      <c r="B129" s="79" t="s">
        <v>183</v>
      </c>
      <c r="C129" s="80"/>
      <c r="D129" s="80"/>
      <c r="E129" s="80"/>
      <c r="F129" s="80"/>
      <c r="G129" s="90">
        <v>12508.43</v>
      </c>
      <c r="H129" s="94">
        <v>396.6</v>
      </c>
      <c r="I129" s="90">
        <v>2712.89</v>
      </c>
      <c r="J129" s="90">
        <v>15617.92</v>
      </c>
    </row>
    <row r="130" spans="1:10" s="12" customFormat="1" ht="12" hidden="1" customHeight="1" outlineLevel="6" x14ac:dyDescent="0.25">
      <c r="A130" s="88" t="s">
        <v>379</v>
      </c>
      <c r="B130" s="79" t="s">
        <v>185</v>
      </c>
      <c r="C130" s="80"/>
      <c r="D130" s="80"/>
      <c r="E130" s="80"/>
      <c r="F130" s="80"/>
      <c r="G130" s="89">
        <v>134.43</v>
      </c>
      <c r="H130" s="89">
        <v>4.68</v>
      </c>
      <c r="I130" s="94">
        <v>35.700000000000003</v>
      </c>
      <c r="J130" s="89">
        <v>174.81</v>
      </c>
    </row>
    <row r="131" spans="1:10" s="12" customFormat="1" ht="12" hidden="1" customHeight="1" outlineLevel="6" x14ac:dyDescent="0.25">
      <c r="A131" s="88" t="s">
        <v>379</v>
      </c>
      <c r="B131" s="79" t="s">
        <v>186</v>
      </c>
      <c r="C131" s="80"/>
      <c r="D131" s="80"/>
      <c r="E131" s="80"/>
      <c r="F131" s="80"/>
      <c r="G131" s="90">
        <v>29041.51</v>
      </c>
      <c r="H131" s="89">
        <v>922.64</v>
      </c>
      <c r="I131" s="90">
        <v>6010.16</v>
      </c>
      <c r="J131" s="90">
        <v>35974.31</v>
      </c>
    </row>
    <row r="132" spans="1:10" s="12" customFormat="1" ht="12" hidden="1" customHeight="1" outlineLevel="6" collapsed="1" x14ac:dyDescent="0.25">
      <c r="A132" s="88" t="s">
        <v>379</v>
      </c>
      <c r="B132" s="79" t="s">
        <v>187</v>
      </c>
      <c r="C132" s="80"/>
      <c r="D132" s="80"/>
      <c r="E132" s="80"/>
      <c r="F132" s="80"/>
      <c r="G132" s="94">
        <v>518.79999999999995</v>
      </c>
      <c r="H132" s="89">
        <v>17.03</v>
      </c>
      <c r="I132" s="89">
        <v>301.49</v>
      </c>
      <c r="J132" s="89">
        <v>837.32</v>
      </c>
    </row>
    <row r="133" spans="1:10" s="12" customFormat="1" ht="12" hidden="1" customHeight="1" outlineLevel="5" collapsed="1" x14ac:dyDescent="0.25">
      <c r="A133" s="87" t="s">
        <v>380</v>
      </c>
      <c r="B133" s="79" t="s">
        <v>188</v>
      </c>
      <c r="C133" s="80"/>
      <c r="D133" s="80"/>
      <c r="E133" s="80"/>
      <c r="F133" s="80"/>
      <c r="G133" s="90">
        <v>1540937.17</v>
      </c>
      <c r="H133" s="90">
        <v>946416.69</v>
      </c>
      <c r="I133" s="90">
        <v>2262368.27</v>
      </c>
      <c r="J133" s="90">
        <v>4749722.13</v>
      </c>
    </row>
    <row r="134" spans="1:10" s="12" customFormat="1" ht="12" hidden="1" customHeight="1" outlineLevel="4" x14ac:dyDescent="0.25">
      <c r="A134" s="86" t="s">
        <v>381</v>
      </c>
      <c r="B134" s="79" t="s">
        <v>114</v>
      </c>
      <c r="C134" s="80"/>
      <c r="D134" s="80"/>
      <c r="E134" s="80"/>
      <c r="F134" s="80"/>
      <c r="G134" s="90">
        <v>2194.34</v>
      </c>
      <c r="H134" s="89">
        <v>102.73</v>
      </c>
      <c r="I134" s="89">
        <v>511.39</v>
      </c>
      <c r="J134" s="90">
        <v>2808.46</v>
      </c>
    </row>
    <row r="135" spans="1:10" ht="12" customHeight="1" outlineLevel="3" collapsed="1" x14ac:dyDescent="0.25">
      <c r="A135" s="84" t="s">
        <v>382</v>
      </c>
      <c r="B135" s="80"/>
      <c r="C135" s="81">
        <v>139610.01999999999</v>
      </c>
      <c r="D135" s="92">
        <v>5755.8</v>
      </c>
      <c r="E135" s="92">
        <v>27588.400000000001</v>
      </c>
      <c r="F135" s="92">
        <v>106983.8</v>
      </c>
      <c r="G135" s="81">
        <v>11071764.890000001</v>
      </c>
      <c r="H135" s="81">
        <v>353910.62</v>
      </c>
      <c r="I135" s="81">
        <v>2456436.04</v>
      </c>
      <c r="J135" s="81">
        <v>14162049.57</v>
      </c>
    </row>
    <row r="136" spans="1:10" s="12" customFormat="1" ht="12" customHeight="1" outlineLevel="4" collapsed="1" x14ac:dyDescent="0.25">
      <c r="A136" s="86" t="s">
        <v>383</v>
      </c>
      <c r="B136" s="80"/>
      <c r="C136" s="95"/>
      <c r="D136" s="95"/>
      <c r="E136" s="95"/>
      <c r="F136" s="95"/>
      <c r="G136" s="81">
        <v>30935.27</v>
      </c>
      <c r="H136" s="81">
        <v>1020.76</v>
      </c>
      <c r="I136" s="96">
        <v>6247</v>
      </c>
      <c r="J136" s="81">
        <v>38203.03</v>
      </c>
    </row>
    <row r="137" spans="1:10" s="12" customFormat="1" ht="24" hidden="1" customHeight="1" outlineLevel="5" collapsed="1" x14ac:dyDescent="0.25">
      <c r="A137" s="87" t="s">
        <v>384</v>
      </c>
      <c r="B137" s="80"/>
      <c r="C137" s="95"/>
      <c r="D137" s="95"/>
      <c r="E137" s="95"/>
      <c r="F137" s="95"/>
      <c r="G137" s="85">
        <v>337.25</v>
      </c>
      <c r="H137" s="85">
        <v>12.01</v>
      </c>
      <c r="I137" s="85">
        <v>137.69</v>
      </c>
      <c r="J137" s="85">
        <v>486.95</v>
      </c>
    </row>
    <row r="138" spans="1:10" s="12" customFormat="1" ht="24" hidden="1" customHeight="1" outlineLevel="6" x14ac:dyDescent="0.25">
      <c r="A138" s="88" t="s">
        <v>384</v>
      </c>
      <c r="B138" s="79" t="s">
        <v>54</v>
      </c>
      <c r="C138" s="80"/>
      <c r="D138" s="80"/>
      <c r="E138" s="80"/>
      <c r="F138" s="80"/>
      <c r="G138" s="89">
        <v>200.52</v>
      </c>
      <c r="H138" s="89">
        <v>8.2899999999999991</v>
      </c>
      <c r="I138" s="89">
        <v>57.98</v>
      </c>
      <c r="J138" s="89">
        <v>266.79000000000002</v>
      </c>
    </row>
    <row r="139" spans="1:10" s="12" customFormat="1" ht="24" hidden="1" customHeight="1" outlineLevel="6" collapsed="1" x14ac:dyDescent="0.25">
      <c r="A139" s="88" t="s">
        <v>384</v>
      </c>
      <c r="B139" s="79" t="s">
        <v>90</v>
      </c>
      <c r="C139" s="80"/>
      <c r="D139" s="80"/>
      <c r="E139" s="80"/>
      <c r="F139" s="80"/>
      <c r="G139" s="89">
        <v>136.72999999999999</v>
      </c>
      <c r="H139" s="89">
        <v>3.72</v>
      </c>
      <c r="I139" s="89">
        <v>79.709999999999994</v>
      </c>
      <c r="J139" s="89">
        <v>220.16</v>
      </c>
    </row>
    <row r="140" spans="1:10" s="12" customFormat="1" ht="24" hidden="1" customHeight="1" outlineLevel="5" collapsed="1" x14ac:dyDescent="0.25">
      <c r="A140" s="87" t="s">
        <v>385</v>
      </c>
      <c r="B140" s="80"/>
      <c r="C140" s="95"/>
      <c r="D140" s="95"/>
      <c r="E140" s="95"/>
      <c r="F140" s="95"/>
      <c r="G140" s="81">
        <v>30598.02</v>
      </c>
      <c r="H140" s="81">
        <v>1008.75</v>
      </c>
      <c r="I140" s="81">
        <v>6109.31</v>
      </c>
      <c r="J140" s="81">
        <v>37716.080000000002</v>
      </c>
    </row>
    <row r="141" spans="1:10" s="12" customFormat="1" ht="24" hidden="1" customHeight="1" outlineLevel="6" x14ac:dyDescent="0.25">
      <c r="A141" s="88" t="s">
        <v>385</v>
      </c>
      <c r="B141" s="79" t="s">
        <v>55</v>
      </c>
      <c r="C141" s="80"/>
      <c r="D141" s="80"/>
      <c r="E141" s="80"/>
      <c r="F141" s="80"/>
      <c r="G141" s="90">
        <v>18577.78</v>
      </c>
      <c r="H141" s="89">
        <v>693.98</v>
      </c>
      <c r="I141" s="90">
        <v>3567.44</v>
      </c>
      <c r="J141" s="91">
        <v>22839.200000000001</v>
      </c>
    </row>
    <row r="142" spans="1:10" s="12" customFormat="1" ht="24" hidden="1" customHeight="1" outlineLevel="6" collapsed="1" x14ac:dyDescent="0.25">
      <c r="A142" s="88" t="s">
        <v>385</v>
      </c>
      <c r="B142" s="79" t="s">
        <v>56</v>
      </c>
      <c r="C142" s="80"/>
      <c r="D142" s="80"/>
      <c r="E142" s="80"/>
      <c r="F142" s="80"/>
      <c r="G142" s="90">
        <v>12020.24</v>
      </c>
      <c r="H142" s="89">
        <v>314.77</v>
      </c>
      <c r="I142" s="90">
        <v>2541.87</v>
      </c>
      <c r="J142" s="90">
        <v>14876.88</v>
      </c>
    </row>
    <row r="143" spans="1:10" s="12" customFormat="1" ht="12" customHeight="1" outlineLevel="4" collapsed="1" x14ac:dyDescent="0.25">
      <c r="A143" s="86" t="s">
        <v>386</v>
      </c>
      <c r="B143" s="80"/>
      <c r="C143" s="95"/>
      <c r="D143" s="95"/>
      <c r="E143" s="95"/>
      <c r="F143" s="95"/>
      <c r="G143" s="85">
        <v>484.71</v>
      </c>
      <c r="H143" s="85">
        <v>15.04</v>
      </c>
      <c r="I143" s="85">
        <v>653.87</v>
      </c>
      <c r="J143" s="81">
        <v>1153.6199999999999</v>
      </c>
    </row>
    <row r="144" spans="1:10" s="12" customFormat="1" ht="12" hidden="1" customHeight="1" outlineLevel="5" collapsed="1" x14ac:dyDescent="0.25">
      <c r="A144" s="87" t="s">
        <v>387</v>
      </c>
      <c r="B144" s="79" t="s">
        <v>63</v>
      </c>
      <c r="C144" s="80"/>
      <c r="D144" s="80"/>
      <c r="E144" s="80"/>
      <c r="F144" s="80"/>
      <c r="G144" s="89">
        <v>484.71</v>
      </c>
      <c r="H144" s="89">
        <v>15.04</v>
      </c>
      <c r="I144" s="89">
        <v>653.87</v>
      </c>
      <c r="J144" s="90">
        <v>1153.6199999999999</v>
      </c>
    </row>
    <row r="145" spans="1:10" s="12" customFormat="1" ht="12" customHeight="1" outlineLevel="4" collapsed="1" x14ac:dyDescent="0.25">
      <c r="A145" s="86" t="s">
        <v>388</v>
      </c>
      <c r="B145" s="80"/>
      <c r="C145" s="81">
        <v>139610.01999999999</v>
      </c>
      <c r="D145" s="92">
        <v>5755.8</v>
      </c>
      <c r="E145" s="92">
        <v>27588.400000000001</v>
      </c>
      <c r="F145" s="92">
        <v>106983.8</v>
      </c>
      <c r="G145" s="81">
        <v>11040344.91</v>
      </c>
      <c r="H145" s="81">
        <v>352874.82</v>
      </c>
      <c r="I145" s="81">
        <v>2449535.17</v>
      </c>
      <c r="J145" s="81">
        <v>14122692.92</v>
      </c>
    </row>
    <row r="146" spans="1:10" s="12" customFormat="1" ht="12" customHeight="1" outlineLevel="5" x14ac:dyDescent="0.25">
      <c r="A146" s="87" t="s">
        <v>388</v>
      </c>
      <c r="B146" s="79" t="s">
        <v>53</v>
      </c>
      <c r="C146" s="90">
        <v>139610.01999999999</v>
      </c>
      <c r="D146" s="91">
        <v>5755.8</v>
      </c>
      <c r="E146" s="91">
        <v>27588.400000000001</v>
      </c>
      <c r="F146" s="91">
        <v>106983.8</v>
      </c>
      <c r="G146" s="90">
        <v>9402630.6500000004</v>
      </c>
      <c r="H146" s="90">
        <v>318955.82</v>
      </c>
      <c r="I146" s="90">
        <v>2177656.48</v>
      </c>
      <c r="J146" s="90">
        <v>12179180.970000001</v>
      </c>
    </row>
    <row r="147" spans="1:10" s="12" customFormat="1" ht="12" customHeight="1" outlineLevel="5" x14ac:dyDescent="0.25">
      <c r="A147" s="87" t="s">
        <v>388</v>
      </c>
      <c r="B147" s="79" t="s">
        <v>110</v>
      </c>
      <c r="C147" s="80"/>
      <c r="D147" s="80"/>
      <c r="E147" s="80"/>
      <c r="F147" s="80"/>
      <c r="G147" s="90">
        <v>71215.960000000006</v>
      </c>
      <c r="H147" s="90">
        <v>2003.77</v>
      </c>
      <c r="I147" s="91">
        <v>18065.900000000001</v>
      </c>
      <c r="J147" s="90">
        <v>91285.63</v>
      </c>
    </row>
    <row r="148" spans="1:10" s="12" customFormat="1" ht="12" customHeight="1" outlineLevel="5" x14ac:dyDescent="0.25">
      <c r="A148" s="87" t="s">
        <v>388</v>
      </c>
      <c r="B148" s="79" t="s">
        <v>57</v>
      </c>
      <c r="C148" s="80"/>
      <c r="D148" s="80"/>
      <c r="E148" s="80"/>
      <c r="F148" s="80"/>
      <c r="G148" s="90">
        <v>827957.97</v>
      </c>
      <c r="H148" s="90">
        <v>8340.89</v>
      </c>
      <c r="I148" s="90">
        <v>79344.61</v>
      </c>
      <c r="J148" s="90">
        <v>915643.47</v>
      </c>
    </row>
    <row r="149" spans="1:10" s="12" customFormat="1" ht="12" customHeight="1" outlineLevel="5" x14ac:dyDescent="0.25">
      <c r="A149" s="87" t="s">
        <v>388</v>
      </c>
      <c r="B149" s="79" t="s">
        <v>60</v>
      </c>
      <c r="C149" s="80"/>
      <c r="D149" s="80"/>
      <c r="E149" s="80"/>
      <c r="F149" s="80"/>
      <c r="G149" s="90">
        <v>738540.33</v>
      </c>
      <c r="H149" s="90">
        <v>23574.34</v>
      </c>
      <c r="I149" s="90">
        <v>174468.18</v>
      </c>
      <c r="J149" s="90">
        <v>936582.85</v>
      </c>
    </row>
    <row r="150" spans="1:10" ht="12.95" customHeight="1" x14ac:dyDescent="0.25">
      <c r="A150" s="179" t="s">
        <v>40</v>
      </c>
      <c r="B150" s="179"/>
      <c r="C150" s="100">
        <v>181774.65</v>
      </c>
      <c r="D150" s="100">
        <v>7494.16</v>
      </c>
      <c r="E150" s="100">
        <v>35920.99</v>
      </c>
      <c r="F150" s="100">
        <v>139294.99</v>
      </c>
      <c r="G150" s="100">
        <v>18498230.219999999</v>
      </c>
      <c r="H150" s="100">
        <v>1487749.69</v>
      </c>
      <c r="I150" s="100">
        <v>6043806.0899999999</v>
      </c>
      <c r="J150" s="100">
        <v>26394270.789999999</v>
      </c>
    </row>
    <row r="151" spans="1:10" ht="11.45" customHeight="1" x14ac:dyDescent="0.25">
      <c r="G151" s="137">
        <f>G145/J145</f>
        <v>0.78174502359710019</v>
      </c>
    </row>
  </sheetData>
  <mergeCells count="3">
    <mergeCell ref="A1:A2"/>
    <mergeCell ref="B1:B2"/>
    <mergeCell ref="A150:B15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workbookViewId="0">
      <selection activeCell="G10" sqref="G10:G11"/>
    </sheetView>
  </sheetViews>
  <sheetFormatPr defaultColWidth="9" defaultRowHeight="15" outlineLevelRow="3" x14ac:dyDescent="0.25"/>
  <cols>
    <col min="1" max="1" width="15.7109375" style="102" customWidth="1"/>
    <col min="2" max="2" width="48.28515625" style="101" customWidth="1"/>
    <col min="3" max="3" width="5.140625" style="101" customWidth="1"/>
    <col min="4" max="6" width="10" style="101" customWidth="1"/>
    <col min="7" max="7" width="11.42578125" style="102" bestFit="1" customWidth="1"/>
    <col min="8" max="8" width="9" style="102"/>
    <col min="9" max="9" width="11.42578125" style="102" bestFit="1" customWidth="1"/>
    <col min="10" max="16384" width="9" style="102"/>
  </cols>
  <sheetData>
    <row r="1" spans="1:9" s="101" customFormat="1" ht="9.9499999999999993" customHeight="1" x14ac:dyDescent="0.25"/>
    <row r="2" spans="1:9" ht="24.95" customHeight="1" x14ac:dyDescent="0.25">
      <c r="B2" s="103" t="s">
        <v>389</v>
      </c>
      <c r="C2" s="103"/>
    </row>
    <row r="3" spans="1:9" s="101" customFormat="1" ht="9.9499999999999993" customHeight="1" x14ac:dyDescent="0.25"/>
    <row r="4" spans="1:9" ht="24.95" customHeight="1" x14ac:dyDescent="0.25">
      <c r="B4" s="104" t="s">
        <v>390</v>
      </c>
      <c r="C4" s="104"/>
      <c r="G4" s="102">
        <f>G93+G94+G97+G98+G100+G101+G102+G103+G104</f>
        <v>10.248905220476434</v>
      </c>
      <c r="H4" s="102">
        <f>G98</f>
        <v>8.0948808920425748</v>
      </c>
      <c r="I4" s="102">
        <f>H4/G4</f>
        <v>0.78982883712005614</v>
      </c>
    </row>
    <row r="5" spans="1:9" s="101" customFormat="1" ht="24.95" customHeight="1" x14ac:dyDescent="0.25"/>
    <row r="6" spans="1:9" ht="24.95" customHeight="1" outlineLevel="1" x14ac:dyDescent="0.25">
      <c r="B6" s="105" t="s">
        <v>391</v>
      </c>
      <c r="C6" s="182" t="s">
        <v>392</v>
      </c>
      <c r="D6" s="182"/>
      <c r="E6" s="182"/>
      <c r="F6" s="182"/>
    </row>
    <row r="7" spans="1:9" ht="24.95" customHeight="1" outlineLevel="1" x14ac:dyDescent="0.25">
      <c r="B7" s="105" t="s">
        <v>393</v>
      </c>
      <c r="C7" s="183"/>
      <c r="D7" s="184"/>
      <c r="E7" s="184"/>
      <c r="F7" s="185"/>
    </row>
    <row r="8" spans="1:9" ht="24.95" customHeight="1" outlineLevel="1" x14ac:dyDescent="0.25">
      <c r="B8" s="105" t="s">
        <v>394</v>
      </c>
      <c r="C8" s="183"/>
      <c r="D8" s="184"/>
      <c r="E8" s="184"/>
      <c r="F8" s="185"/>
    </row>
    <row r="9" spans="1:9" ht="24.95" customHeight="1" outlineLevel="1" x14ac:dyDescent="0.25">
      <c r="B9" s="105" t="s">
        <v>395</v>
      </c>
      <c r="C9" s="183"/>
      <c r="D9" s="184"/>
      <c r="E9" s="184"/>
      <c r="F9" s="185"/>
    </row>
    <row r="10" spans="1:9" ht="24.95" customHeight="1" outlineLevel="1" x14ac:dyDescent="0.25">
      <c r="B10" s="105" t="s">
        <v>395</v>
      </c>
      <c r="C10" s="183"/>
      <c r="D10" s="184"/>
      <c r="E10" s="184"/>
      <c r="F10" s="185"/>
      <c r="G10" s="138">
        <f>F92*'распределение затрат ВДГО'!G151</f>
        <v>15807.736479209087</v>
      </c>
    </row>
    <row r="11" spans="1:9" ht="24.95" customHeight="1" outlineLevel="1" x14ac:dyDescent="0.25">
      <c r="B11" s="105" t="s">
        <v>394</v>
      </c>
      <c r="C11" s="186"/>
      <c r="D11" s="187"/>
      <c r="E11" s="187"/>
      <c r="F11" s="188"/>
      <c r="G11" s="138">
        <f>G12*'распределение затрат ВДГО'!G151</f>
        <v>4130478.116533651</v>
      </c>
    </row>
    <row r="12" spans="1:9" ht="24.95" customHeight="1" outlineLevel="1" x14ac:dyDescent="0.25">
      <c r="B12" s="105" t="s">
        <v>396</v>
      </c>
      <c r="C12" s="189" t="s">
        <v>397</v>
      </c>
      <c r="D12" s="189"/>
      <c r="E12" s="106">
        <v>4755</v>
      </c>
      <c r="F12" s="107">
        <v>37945.33</v>
      </c>
      <c r="G12" s="135">
        <f>C93+C94+C95+C96+C97+C98+C99+C100+C105+C106+C107+C108+C110+C111+C113</f>
        <v>5283664.0999999996</v>
      </c>
      <c r="I12" s="108"/>
    </row>
    <row r="13" spans="1:9" ht="24.95" hidden="1" customHeight="1" outlineLevel="2" x14ac:dyDescent="0.25">
      <c r="A13" s="102" t="s">
        <v>398</v>
      </c>
      <c r="B13" s="109"/>
      <c r="C13" s="190">
        <v>1077237.56</v>
      </c>
      <c r="D13" s="190"/>
      <c r="E13" s="110">
        <v>494</v>
      </c>
      <c r="F13" s="111">
        <v>3946</v>
      </c>
    </row>
    <row r="14" spans="1:9" ht="24.95" hidden="1" customHeight="1" outlineLevel="3" x14ac:dyDescent="0.25">
      <c r="B14" s="112" t="s">
        <v>399</v>
      </c>
      <c r="C14" s="180">
        <v>1080.1400000000001</v>
      </c>
      <c r="D14" s="180"/>
      <c r="E14" s="113"/>
      <c r="F14" s="113"/>
    </row>
    <row r="15" spans="1:9" ht="24.95" hidden="1" customHeight="1" outlineLevel="3" x14ac:dyDescent="0.25">
      <c r="B15" s="112" t="s">
        <v>400</v>
      </c>
      <c r="C15" s="191">
        <v>163640.70000000001</v>
      </c>
      <c r="D15" s="191"/>
      <c r="E15" s="113"/>
      <c r="F15" s="113"/>
    </row>
    <row r="16" spans="1:9" ht="24.95" hidden="1" customHeight="1" outlineLevel="3" x14ac:dyDescent="0.25">
      <c r="B16" s="112" t="s">
        <v>401</v>
      </c>
      <c r="C16" s="180">
        <v>122271.13</v>
      </c>
      <c r="D16" s="180"/>
      <c r="E16" s="113"/>
      <c r="F16" s="113"/>
    </row>
    <row r="17" spans="1:6" ht="24.95" hidden="1" customHeight="1" outlineLevel="3" x14ac:dyDescent="0.25">
      <c r="B17" s="112" t="s">
        <v>402</v>
      </c>
      <c r="C17" s="180">
        <v>79653.14</v>
      </c>
      <c r="D17" s="180"/>
      <c r="E17" s="114">
        <v>40</v>
      </c>
      <c r="F17" s="114">
        <v>320</v>
      </c>
    </row>
    <row r="18" spans="1:6" ht="24.95" hidden="1" customHeight="1" outlineLevel="3" x14ac:dyDescent="0.25">
      <c r="B18" s="112" t="s">
        <v>403</v>
      </c>
      <c r="C18" s="180">
        <v>526756.72</v>
      </c>
      <c r="D18" s="180"/>
      <c r="E18" s="114">
        <v>454</v>
      </c>
      <c r="F18" s="115">
        <v>3626</v>
      </c>
    </row>
    <row r="19" spans="1:6" ht="24.95" hidden="1" customHeight="1" outlineLevel="3" x14ac:dyDescent="0.25">
      <c r="B19" s="112" t="s">
        <v>404</v>
      </c>
      <c r="C19" s="180">
        <v>7297.23</v>
      </c>
      <c r="D19" s="180"/>
      <c r="E19" s="113"/>
      <c r="F19" s="113"/>
    </row>
    <row r="20" spans="1:6" ht="24.95" hidden="1" customHeight="1" outlineLevel="3" x14ac:dyDescent="0.25">
      <c r="B20" s="112" t="s">
        <v>405</v>
      </c>
      <c r="C20" s="180">
        <v>37364.74</v>
      </c>
      <c r="D20" s="180"/>
      <c r="E20" s="113"/>
      <c r="F20" s="113"/>
    </row>
    <row r="21" spans="1:6" ht="24.95" hidden="1" customHeight="1" outlineLevel="3" x14ac:dyDescent="0.25">
      <c r="B21" s="112" t="s">
        <v>406</v>
      </c>
      <c r="C21" s="180">
        <v>20984.04</v>
      </c>
      <c r="D21" s="180"/>
      <c r="E21" s="113"/>
      <c r="F21" s="113"/>
    </row>
    <row r="22" spans="1:6" ht="24.95" hidden="1" customHeight="1" outlineLevel="3" x14ac:dyDescent="0.25">
      <c r="B22" s="112" t="s">
        <v>407</v>
      </c>
      <c r="C22" s="181">
        <v>49962</v>
      </c>
      <c r="D22" s="181"/>
      <c r="E22" s="113"/>
      <c r="F22" s="113"/>
    </row>
    <row r="23" spans="1:6" ht="24.95" hidden="1" customHeight="1" outlineLevel="3" x14ac:dyDescent="0.25">
      <c r="B23" s="112" t="s">
        <v>408</v>
      </c>
      <c r="C23" s="191">
        <v>19832.8</v>
      </c>
      <c r="D23" s="191"/>
      <c r="E23" s="113"/>
      <c r="F23" s="113"/>
    </row>
    <row r="24" spans="1:6" ht="24.95" hidden="1" customHeight="1" outlineLevel="3" x14ac:dyDescent="0.25">
      <c r="B24" s="112" t="s">
        <v>409</v>
      </c>
      <c r="C24" s="180">
        <v>2974.92</v>
      </c>
      <c r="D24" s="180"/>
      <c r="E24" s="113"/>
      <c r="F24" s="113"/>
    </row>
    <row r="25" spans="1:6" ht="24.95" hidden="1" customHeight="1" outlineLevel="3" x14ac:dyDescent="0.25">
      <c r="B25" s="112" t="s">
        <v>410</v>
      </c>
      <c r="C25" s="181">
        <v>45420</v>
      </c>
      <c r="D25" s="181"/>
      <c r="E25" s="113"/>
      <c r="F25" s="113"/>
    </row>
    <row r="26" spans="1:6" ht="24.95" hidden="1" customHeight="1" outlineLevel="2" collapsed="1" x14ac:dyDescent="0.25">
      <c r="A26" s="102" t="s">
        <v>411</v>
      </c>
      <c r="B26" s="109"/>
      <c r="C26" s="192">
        <v>541791.69999999995</v>
      </c>
      <c r="D26" s="192"/>
      <c r="E26" s="110">
        <v>247</v>
      </c>
      <c r="F26" s="111">
        <v>1973</v>
      </c>
    </row>
    <row r="27" spans="1:6" ht="24.95" hidden="1" customHeight="1" outlineLevel="3" x14ac:dyDescent="0.25">
      <c r="B27" s="112" t="s">
        <v>399</v>
      </c>
      <c r="C27" s="180">
        <v>17694.36</v>
      </c>
      <c r="D27" s="180"/>
      <c r="E27" s="113"/>
      <c r="F27" s="113"/>
    </row>
    <row r="28" spans="1:6" ht="24.95" hidden="1" customHeight="1" outlineLevel="3" x14ac:dyDescent="0.25">
      <c r="B28" s="112" t="s">
        <v>400</v>
      </c>
      <c r="C28" s="180">
        <v>73114.69</v>
      </c>
      <c r="D28" s="180"/>
      <c r="E28" s="113"/>
      <c r="F28" s="113"/>
    </row>
    <row r="29" spans="1:6" ht="24.95" hidden="1" customHeight="1" outlineLevel="3" x14ac:dyDescent="0.25">
      <c r="B29" s="112" t="s">
        <v>401</v>
      </c>
      <c r="C29" s="180">
        <v>62008.08</v>
      </c>
      <c r="D29" s="180"/>
      <c r="E29" s="113"/>
      <c r="F29" s="113"/>
    </row>
    <row r="30" spans="1:6" ht="24.95" hidden="1" customHeight="1" outlineLevel="3" x14ac:dyDescent="0.25">
      <c r="B30" s="112" t="s">
        <v>402</v>
      </c>
      <c r="C30" s="180">
        <v>43894.62</v>
      </c>
      <c r="D30" s="180"/>
      <c r="E30" s="114">
        <v>20</v>
      </c>
      <c r="F30" s="114">
        <v>160</v>
      </c>
    </row>
    <row r="31" spans="1:6" ht="24.95" hidden="1" customHeight="1" outlineLevel="3" x14ac:dyDescent="0.25">
      <c r="B31" s="112" t="s">
        <v>403</v>
      </c>
      <c r="C31" s="180">
        <v>225864.75</v>
      </c>
      <c r="D31" s="180"/>
      <c r="E31" s="114">
        <v>222</v>
      </c>
      <c r="F31" s="115">
        <v>1773</v>
      </c>
    </row>
    <row r="32" spans="1:6" ht="24.95" hidden="1" customHeight="1" outlineLevel="3" x14ac:dyDescent="0.25">
      <c r="B32" s="112" t="s">
        <v>404</v>
      </c>
      <c r="C32" s="180">
        <v>13551.88</v>
      </c>
      <c r="D32" s="180"/>
      <c r="E32" s="113"/>
      <c r="F32" s="113"/>
    </row>
    <row r="33" spans="1:6" ht="24.95" hidden="1" customHeight="1" outlineLevel="3" x14ac:dyDescent="0.25">
      <c r="B33" s="112" t="s">
        <v>412</v>
      </c>
      <c r="C33" s="116"/>
      <c r="D33" s="117"/>
      <c r="E33" s="114">
        <v>5</v>
      </c>
      <c r="F33" s="114">
        <v>40</v>
      </c>
    </row>
    <row r="34" spans="1:6" ht="24.95" hidden="1" customHeight="1" outlineLevel="3" x14ac:dyDescent="0.25">
      <c r="B34" s="112" t="s">
        <v>413</v>
      </c>
      <c r="C34" s="180">
        <v>1264.97</v>
      </c>
      <c r="D34" s="180"/>
      <c r="E34" s="113"/>
      <c r="F34" s="113"/>
    </row>
    <row r="35" spans="1:6" ht="24.95" hidden="1" customHeight="1" outlineLevel="3" x14ac:dyDescent="0.25">
      <c r="B35" s="112" t="s">
        <v>405</v>
      </c>
      <c r="C35" s="180">
        <v>21236.880000000001</v>
      </c>
      <c r="D35" s="180"/>
      <c r="E35" s="113"/>
      <c r="F35" s="113"/>
    </row>
    <row r="36" spans="1:6" ht="24.95" hidden="1" customHeight="1" outlineLevel="3" x14ac:dyDescent="0.25">
      <c r="B36" s="112" t="s">
        <v>406</v>
      </c>
      <c r="C36" s="180">
        <v>16804.48</v>
      </c>
      <c r="D36" s="180"/>
      <c r="E36" s="113"/>
      <c r="F36" s="113"/>
    </row>
    <row r="37" spans="1:6" ht="24.95" hidden="1" customHeight="1" outlineLevel="3" x14ac:dyDescent="0.25">
      <c r="B37" s="112" t="s">
        <v>407</v>
      </c>
      <c r="C37" s="181">
        <v>21824</v>
      </c>
      <c r="D37" s="181"/>
      <c r="E37" s="113"/>
      <c r="F37" s="113"/>
    </row>
    <row r="38" spans="1:6" ht="24.95" hidden="1" customHeight="1" outlineLevel="3" x14ac:dyDescent="0.25">
      <c r="B38" s="112" t="s">
        <v>408</v>
      </c>
      <c r="C38" s="180">
        <v>24692.99</v>
      </c>
      <c r="D38" s="180"/>
      <c r="E38" s="113"/>
      <c r="F38" s="113"/>
    </row>
    <row r="39" spans="1:6" ht="24.95" hidden="1" customHeight="1" outlineLevel="3" x14ac:dyDescent="0.25">
      <c r="B39" s="112" t="s">
        <v>410</v>
      </c>
      <c r="C39" s="181">
        <v>19840</v>
      </c>
      <c r="D39" s="181"/>
      <c r="E39" s="113"/>
      <c r="F39" s="113"/>
    </row>
    <row r="40" spans="1:6" ht="24.95" hidden="1" customHeight="1" outlineLevel="2" collapsed="1" x14ac:dyDescent="0.25">
      <c r="A40" s="102" t="s">
        <v>414</v>
      </c>
      <c r="B40" s="109"/>
      <c r="C40" s="190">
        <v>2322979.98</v>
      </c>
      <c r="D40" s="190"/>
      <c r="E40" s="110">
        <v>742</v>
      </c>
      <c r="F40" s="118">
        <v>5943.84</v>
      </c>
    </row>
    <row r="41" spans="1:6" ht="24.95" hidden="1" customHeight="1" outlineLevel="3" x14ac:dyDescent="0.25">
      <c r="B41" s="112" t="s">
        <v>415</v>
      </c>
      <c r="C41" s="193">
        <v>906.66</v>
      </c>
      <c r="D41" s="193"/>
      <c r="E41" s="114">
        <v>1</v>
      </c>
      <c r="F41" s="114">
        <v>5</v>
      </c>
    </row>
    <row r="42" spans="1:6" ht="24.95" hidden="1" customHeight="1" outlineLevel="3" x14ac:dyDescent="0.25">
      <c r="B42" s="112" t="s">
        <v>416</v>
      </c>
      <c r="C42" s="180">
        <v>3588.49</v>
      </c>
      <c r="D42" s="180"/>
      <c r="E42" s="113"/>
      <c r="F42" s="119">
        <v>19.84</v>
      </c>
    </row>
    <row r="43" spans="1:6" ht="24.95" hidden="1" customHeight="1" outlineLevel="3" x14ac:dyDescent="0.25">
      <c r="B43" s="112" t="s">
        <v>400</v>
      </c>
      <c r="C43" s="180">
        <v>287827.86</v>
      </c>
      <c r="D43" s="180"/>
      <c r="E43" s="113"/>
      <c r="F43" s="113"/>
    </row>
    <row r="44" spans="1:6" ht="24.95" hidden="1" customHeight="1" outlineLevel="3" x14ac:dyDescent="0.25">
      <c r="B44" s="112" t="s">
        <v>401</v>
      </c>
      <c r="C44" s="180">
        <v>264371.43</v>
      </c>
      <c r="D44" s="180"/>
      <c r="E44" s="113"/>
      <c r="F44" s="113"/>
    </row>
    <row r="45" spans="1:6" ht="24.95" hidden="1" customHeight="1" outlineLevel="3" x14ac:dyDescent="0.25">
      <c r="B45" s="112" t="s">
        <v>402</v>
      </c>
      <c r="C45" s="180">
        <v>187988.38</v>
      </c>
      <c r="D45" s="180"/>
      <c r="E45" s="114">
        <v>62</v>
      </c>
      <c r="F45" s="120">
        <v>496.4</v>
      </c>
    </row>
    <row r="46" spans="1:6" ht="24.95" hidden="1" customHeight="1" outlineLevel="3" x14ac:dyDescent="0.25">
      <c r="B46" s="112" t="s">
        <v>417</v>
      </c>
      <c r="C46" s="180">
        <v>7419.25</v>
      </c>
      <c r="D46" s="180"/>
      <c r="E46" s="113"/>
      <c r="F46" s="113"/>
    </row>
    <row r="47" spans="1:6" ht="24.95" hidden="1" customHeight="1" outlineLevel="3" x14ac:dyDescent="0.25">
      <c r="B47" s="112" t="s">
        <v>403</v>
      </c>
      <c r="C47" s="180">
        <v>924336.02</v>
      </c>
      <c r="D47" s="180"/>
      <c r="E47" s="114">
        <v>653</v>
      </c>
      <c r="F47" s="121">
        <v>5216.3999999999996</v>
      </c>
    </row>
    <row r="48" spans="1:6" ht="24.95" hidden="1" customHeight="1" outlineLevel="3" x14ac:dyDescent="0.25">
      <c r="B48" s="112" t="s">
        <v>404</v>
      </c>
      <c r="C48" s="180">
        <v>149550.54</v>
      </c>
      <c r="D48" s="180"/>
      <c r="E48" s="113"/>
      <c r="F48" s="113"/>
    </row>
    <row r="49" spans="1:6" ht="24.95" hidden="1" customHeight="1" outlineLevel="3" x14ac:dyDescent="0.25">
      <c r="B49" s="112" t="s">
        <v>418</v>
      </c>
      <c r="C49" s="116"/>
      <c r="D49" s="117"/>
      <c r="E49" s="113"/>
      <c r="F49" s="113"/>
    </row>
    <row r="50" spans="1:6" ht="24.95" hidden="1" customHeight="1" outlineLevel="3" x14ac:dyDescent="0.25">
      <c r="B50" s="112" t="s">
        <v>419</v>
      </c>
      <c r="C50" s="116"/>
      <c r="D50" s="117"/>
      <c r="E50" s="114">
        <v>18</v>
      </c>
      <c r="F50" s="120">
        <v>143.6</v>
      </c>
    </row>
    <row r="51" spans="1:6" ht="24.95" hidden="1" customHeight="1" outlineLevel="3" x14ac:dyDescent="0.25">
      <c r="B51" s="112" t="s">
        <v>413</v>
      </c>
      <c r="C51" s="180">
        <v>17243.939999999999</v>
      </c>
      <c r="D51" s="180"/>
      <c r="E51" s="114">
        <v>8</v>
      </c>
      <c r="F51" s="120">
        <v>62.6</v>
      </c>
    </row>
    <row r="52" spans="1:6" ht="24.95" hidden="1" customHeight="1" outlineLevel="3" x14ac:dyDescent="0.25">
      <c r="B52" s="112" t="s">
        <v>405</v>
      </c>
      <c r="C52" s="180">
        <v>88210.22</v>
      </c>
      <c r="D52" s="180"/>
      <c r="E52" s="113"/>
      <c r="F52" s="113"/>
    </row>
    <row r="53" spans="1:6" ht="24.95" hidden="1" customHeight="1" outlineLevel="3" x14ac:dyDescent="0.25">
      <c r="B53" s="112" t="s">
        <v>420</v>
      </c>
      <c r="C53" s="193">
        <v>906.66</v>
      </c>
      <c r="D53" s="193"/>
      <c r="E53" s="113"/>
      <c r="F53" s="113"/>
    </row>
    <row r="54" spans="1:6" ht="24.95" hidden="1" customHeight="1" outlineLevel="3" x14ac:dyDescent="0.25">
      <c r="B54" s="112" t="s">
        <v>421</v>
      </c>
      <c r="C54" s="180">
        <v>2199.04</v>
      </c>
      <c r="D54" s="180"/>
      <c r="E54" s="113"/>
      <c r="F54" s="113"/>
    </row>
    <row r="55" spans="1:6" ht="24.95" hidden="1" customHeight="1" outlineLevel="3" x14ac:dyDescent="0.25">
      <c r="B55" s="112" t="s">
        <v>406</v>
      </c>
      <c r="C55" s="181">
        <v>76860</v>
      </c>
      <c r="D55" s="181"/>
      <c r="E55" s="113"/>
      <c r="F55" s="113"/>
    </row>
    <row r="56" spans="1:6" ht="24.95" hidden="1" customHeight="1" outlineLevel="3" x14ac:dyDescent="0.25">
      <c r="B56" s="112" t="s">
        <v>407</v>
      </c>
      <c r="C56" s="181">
        <v>91500</v>
      </c>
      <c r="D56" s="181"/>
      <c r="E56" s="113"/>
      <c r="F56" s="113"/>
    </row>
    <row r="57" spans="1:6" ht="24.95" hidden="1" customHeight="1" outlineLevel="3" x14ac:dyDescent="0.25">
      <c r="B57" s="112" t="s">
        <v>408</v>
      </c>
      <c r="C57" s="180">
        <v>106356.58</v>
      </c>
      <c r="D57" s="180"/>
      <c r="E57" s="113"/>
      <c r="F57" s="113"/>
    </row>
    <row r="58" spans="1:6" ht="24.95" hidden="1" customHeight="1" outlineLevel="3" x14ac:dyDescent="0.25">
      <c r="B58" s="112" t="s">
        <v>422</v>
      </c>
      <c r="C58" s="181">
        <v>2690</v>
      </c>
      <c r="D58" s="181"/>
      <c r="E58" s="113"/>
      <c r="F58" s="113"/>
    </row>
    <row r="59" spans="1:6" ht="24.95" hidden="1" customHeight="1" outlineLevel="3" x14ac:dyDescent="0.25">
      <c r="B59" s="112" t="s">
        <v>410</v>
      </c>
      <c r="C59" s="181">
        <v>83160</v>
      </c>
      <c r="D59" s="181"/>
      <c r="E59" s="113"/>
      <c r="F59" s="113"/>
    </row>
    <row r="60" spans="1:6" ht="24.95" hidden="1" customHeight="1" outlineLevel="3" x14ac:dyDescent="0.25">
      <c r="B60" s="112" t="s">
        <v>423</v>
      </c>
      <c r="C60" s="180">
        <v>27864.91</v>
      </c>
      <c r="D60" s="180"/>
      <c r="E60" s="113"/>
      <c r="F60" s="113"/>
    </row>
    <row r="61" spans="1:6" ht="24.95" hidden="1" customHeight="1" outlineLevel="2" collapsed="1" x14ac:dyDescent="0.25">
      <c r="A61" s="102" t="s">
        <v>424</v>
      </c>
      <c r="B61" s="109"/>
      <c r="C61" s="190">
        <v>970056.45</v>
      </c>
      <c r="D61" s="190"/>
      <c r="E61" s="110">
        <v>247</v>
      </c>
      <c r="F61" s="111">
        <v>1973</v>
      </c>
    </row>
    <row r="62" spans="1:6" ht="24.95" hidden="1" customHeight="1" outlineLevel="3" x14ac:dyDescent="0.25">
      <c r="B62" s="112" t="s">
        <v>399</v>
      </c>
      <c r="C62" s="180">
        <v>8809.68</v>
      </c>
      <c r="D62" s="180"/>
      <c r="E62" s="113"/>
      <c r="F62" s="113"/>
    </row>
    <row r="63" spans="1:6" ht="24.95" hidden="1" customHeight="1" outlineLevel="3" x14ac:dyDescent="0.25">
      <c r="B63" s="112" t="s">
        <v>400</v>
      </c>
      <c r="C63" s="180">
        <v>122006.56</v>
      </c>
      <c r="D63" s="180"/>
      <c r="E63" s="113"/>
      <c r="F63" s="113"/>
    </row>
    <row r="64" spans="1:6" ht="24.95" hidden="1" customHeight="1" outlineLevel="3" x14ac:dyDescent="0.25">
      <c r="B64" s="112" t="s">
        <v>401</v>
      </c>
      <c r="C64" s="180">
        <v>110592.59</v>
      </c>
      <c r="D64" s="180"/>
      <c r="E64" s="113"/>
      <c r="F64" s="113"/>
    </row>
    <row r="65" spans="1:6" ht="24.95" hidden="1" customHeight="1" outlineLevel="3" x14ac:dyDescent="0.25">
      <c r="B65" s="112" t="s">
        <v>402</v>
      </c>
      <c r="C65" s="180">
        <v>74987.710000000006</v>
      </c>
      <c r="D65" s="180"/>
      <c r="E65" s="114">
        <v>20</v>
      </c>
      <c r="F65" s="114">
        <v>160</v>
      </c>
    </row>
    <row r="66" spans="1:6" ht="24.95" hidden="1" customHeight="1" outlineLevel="3" x14ac:dyDescent="0.25">
      <c r="B66" s="112" t="s">
        <v>403</v>
      </c>
      <c r="C66" s="180">
        <v>397414.48</v>
      </c>
      <c r="D66" s="180"/>
      <c r="E66" s="114">
        <v>220</v>
      </c>
      <c r="F66" s="121">
        <v>1756.6</v>
      </c>
    </row>
    <row r="67" spans="1:6" ht="24.95" hidden="1" customHeight="1" outlineLevel="3" x14ac:dyDescent="0.25">
      <c r="B67" s="112" t="s">
        <v>404</v>
      </c>
      <c r="C67" s="180">
        <v>47689.74</v>
      </c>
      <c r="D67" s="180"/>
      <c r="E67" s="113"/>
      <c r="F67" s="113"/>
    </row>
    <row r="68" spans="1:6" ht="24.95" hidden="1" customHeight="1" outlineLevel="3" x14ac:dyDescent="0.25">
      <c r="B68" s="112" t="s">
        <v>419</v>
      </c>
      <c r="C68" s="116"/>
      <c r="D68" s="117"/>
      <c r="E68" s="114">
        <v>4</v>
      </c>
      <c r="F68" s="120">
        <v>31.8</v>
      </c>
    </row>
    <row r="69" spans="1:6" ht="24.95" hidden="1" customHeight="1" outlineLevel="3" x14ac:dyDescent="0.25">
      <c r="B69" s="112" t="s">
        <v>413</v>
      </c>
      <c r="C69" s="180">
        <v>6995.55</v>
      </c>
      <c r="D69" s="180"/>
      <c r="E69" s="114">
        <v>3</v>
      </c>
      <c r="F69" s="120">
        <v>24.6</v>
      </c>
    </row>
    <row r="70" spans="1:6" ht="24.95" hidden="1" customHeight="1" outlineLevel="3" x14ac:dyDescent="0.25">
      <c r="B70" s="112" t="s">
        <v>405</v>
      </c>
      <c r="C70" s="180">
        <v>39171.440000000002</v>
      </c>
      <c r="D70" s="180"/>
      <c r="E70" s="113"/>
      <c r="F70" s="113"/>
    </row>
    <row r="71" spans="1:6" ht="24.95" hidden="1" customHeight="1" outlineLevel="3" x14ac:dyDescent="0.25">
      <c r="B71" s="112" t="s">
        <v>406</v>
      </c>
      <c r="C71" s="191">
        <v>32516.400000000001</v>
      </c>
      <c r="D71" s="191"/>
      <c r="E71" s="113"/>
      <c r="F71" s="113"/>
    </row>
    <row r="72" spans="1:6" ht="24.95" hidden="1" customHeight="1" outlineLevel="3" x14ac:dyDescent="0.25">
      <c r="B72" s="112" t="s">
        <v>407</v>
      </c>
      <c r="C72" s="181">
        <v>38710</v>
      </c>
      <c r="D72" s="181"/>
      <c r="E72" s="113"/>
      <c r="F72" s="113"/>
    </row>
    <row r="73" spans="1:6" ht="24.95" hidden="1" customHeight="1" outlineLevel="3" x14ac:dyDescent="0.25">
      <c r="B73" s="112" t="s">
        <v>408</v>
      </c>
      <c r="C73" s="180">
        <v>47018.77</v>
      </c>
      <c r="D73" s="180"/>
      <c r="E73" s="113"/>
      <c r="F73" s="113"/>
    </row>
    <row r="74" spans="1:6" ht="24.95" hidden="1" customHeight="1" outlineLevel="3" x14ac:dyDescent="0.25">
      <c r="B74" s="112" t="s">
        <v>425</v>
      </c>
      <c r="C74" s="180">
        <v>1025.24</v>
      </c>
      <c r="D74" s="180"/>
      <c r="E74" s="113"/>
      <c r="F74" s="113"/>
    </row>
    <row r="75" spans="1:6" ht="24.95" hidden="1" customHeight="1" outlineLevel="3" x14ac:dyDescent="0.25">
      <c r="B75" s="112" t="s">
        <v>410</v>
      </c>
      <c r="C75" s="181">
        <v>35170</v>
      </c>
      <c r="D75" s="181"/>
      <c r="E75" s="113"/>
      <c r="F75" s="113"/>
    </row>
    <row r="76" spans="1:6" ht="24.95" hidden="1" customHeight="1" outlineLevel="3" x14ac:dyDescent="0.25">
      <c r="B76" s="112" t="s">
        <v>423</v>
      </c>
      <c r="C76" s="180">
        <v>7948.29</v>
      </c>
      <c r="D76" s="180"/>
      <c r="E76" s="113"/>
      <c r="F76" s="113"/>
    </row>
    <row r="77" spans="1:6" ht="24.95" hidden="1" customHeight="1" outlineLevel="2" x14ac:dyDescent="0.25">
      <c r="A77" s="102" t="s">
        <v>426</v>
      </c>
      <c r="B77" s="109"/>
      <c r="C77" s="192">
        <v>526803.6</v>
      </c>
      <c r="D77" s="192"/>
      <c r="E77" s="110">
        <v>247</v>
      </c>
      <c r="F77" s="111">
        <v>1973</v>
      </c>
    </row>
    <row r="78" spans="1:6" ht="24.95" hidden="1" customHeight="1" outlineLevel="3" x14ac:dyDescent="0.25">
      <c r="B78" s="112" t="s">
        <v>400</v>
      </c>
      <c r="C78" s="180">
        <v>69786.649999999994</v>
      </c>
      <c r="D78" s="180"/>
      <c r="E78" s="113"/>
      <c r="F78" s="113"/>
    </row>
    <row r="79" spans="1:6" ht="24.95" hidden="1" customHeight="1" outlineLevel="3" x14ac:dyDescent="0.25">
      <c r="B79" s="112" t="s">
        <v>401</v>
      </c>
      <c r="C79" s="180">
        <v>57791.56</v>
      </c>
      <c r="D79" s="180"/>
      <c r="E79" s="113"/>
      <c r="F79" s="113"/>
    </row>
    <row r="80" spans="1:6" ht="24.95" hidden="1" customHeight="1" outlineLevel="3" x14ac:dyDescent="0.25">
      <c r="B80" s="112" t="s">
        <v>402</v>
      </c>
      <c r="C80" s="180">
        <v>40661.040000000001</v>
      </c>
      <c r="D80" s="180"/>
      <c r="E80" s="114">
        <v>20</v>
      </c>
      <c r="F80" s="114">
        <v>160</v>
      </c>
    </row>
    <row r="81" spans="1:7" ht="24.95" hidden="1" customHeight="1" outlineLevel="3" x14ac:dyDescent="0.25">
      <c r="B81" s="112" t="s">
        <v>403</v>
      </c>
      <c r="C81" s="180">
        <v>231627.57</v>
      </c>
      <c r="D81" s="180"/>
      <c r="E81" s="114">
        <v>217</v>
      </c>
      <c r="F81" s="115">
        <v>1733</v>
      </c>
    </row>
    <row r="82" spans="1:7" ht="24.95" hidden="1" customHeight="1" outlineLevel="3" x14ac:dyDescent="0.25">
      <c r="B82" s="112" t="s">
        <v>404</v>
      </c>
      <c r="C82" s="180">
        <v>6948.83</v>
      </c>
      <c r="D82" s="180"/>
      <c r="E82" s="113"/>
      <c r="F82" s="113"/>
    </row>
    <row r="83" spans="1:7" ht="24.95" hidden="1" customHeight="1" outlineLevel="3" x14ac:dyDescent="0.25">
      <c r="B83" s="112" t="s">
        <v>418</v>
      </c>
      <c r="C83" s="116"/>
      <c r="D83" s="117"/>
      <c r="E83" s="113"/>
      <c r="F83" s="113"/>
    </row>
    <row r="84" spans="1:7" ht="24.95" hidden="1" customHeight="1" outlineLevel="3" x14ac:dyDescent="0.25">
      <c r="B84" s="112" t="s">
        <v>419</v>
      </c>
      <c r="C84" s="116"/>
      <c r="D84" s="117"/>
      <c r="E84" s="114">
        <v>7</v>
      </c>
      <c r="F84" s="120">
        <v>55.4</v>
      </c>
    </row>
    <row r="85" spans="1:7" ht="24.95" hidden="1" customHeight="1" outlineLevel="3" x14ac:dyDescent="0.25">
      <c r="B85" s="112" t="s">
        <v>413</v>
      </c>
      <c r="C85" s="180">
        <v>3183.39</v>
      </c>
      <c r="D85" s="180"/>
      <c r="E85" s="114">
        <v>3</v>
      </c>
      <c r="F85" s="120">
        <v>24.6</v>
      </c>
    </row>
    <row r="86" spans="1:7" ht="24.95" hidden="1" customHeight="1" outlineLevel="3" x14ac:dyDescent="0.25">
      <c r="B86" s="112" t="s">
        <v>427</v>
      </c>
      <c r="C86" s="181">
        <v>19560</v>
      </c>
      <c r="D86" s="181"/>
      <c r="E86" s="113"/>
      <c r="F86" s="113"/>
    </row>
    <row r="87" spans="1:7" ht="24.95" hidden="1" customHeight="1" outlineLevel="3" x14ac:dyDescent="0.25">
      <c r="B87" s="112" t="s">
        <v>405</v>
      </c>
      <c r="C87" s="180">
        <v>20330.52</v>
      </c>
      <c r="D87" s="180"/>
      <c r="E87" s="113"/>
      <c r="F87" s="113"/>
    </row>
    <row r="88" spans="1:7" ht="24.95" hidden="1" customHeight="1" outlineLevel="3" x14ac:dyDescent="0.25">
      <c r="B88" s="112" t="s">
        <v>406</v>
      </c>
      <c r="C88" s="191">
        <v>16123.8</v>
      </c>
      <c r="D88" s="191"/>
      <c r="E88" s="113"/>
      <c r="F88" s="113"/>
    </row>
    <row r="89" spans="1:7" ht="24.95" hidden="1" customHeight="1" outlineLevel="3" x14ac:dyDescent="0.25">
      <c r="B89" s="112" t="s">
        <v>407</v>
      </c>
      <c r="C89" s="181">
        <v>23034</v>
      </c>
      <c r="D89" s="181"/>
      <c r="E89" s="113"/>
      <c r="F89" s="113"/>
    </row>
    <row r="90" spans="1:7" ht="24.95" hidden="1" customHeight="1" outlineLevel="3" x14ac:dyDescent="0.25">
      <c r="B90" s="112" t="s">
        <v>408</v>
      </c>
      <c r="C90" s="180">
        <v>16816.240000000002</v>
      </c>
      <c r="D90" s="180"/>
      <c r="E90" s="113"/>
      <c r="F90" s="113"/>
    </row>
    <row r="91" spans="1:7" ht="24.95" hidden="1" customHeight="1" outlineLevel="3" x14ac:dyDescent="0.25">
      <c r="B91" s="112" t="s">
        <v>410</v>
      </c>
      <c r="C91" s="181">
        <v>20940</v>
      </c>
      <c r="D91" s="181"/>
      <c r="E91" s="113"/>
      <c r="F91" s="113"/>
    </row>
    <row r="92" spans="1:7" ht="24.95" customHeight="1" outlineLevel="2" collapsed="1" x14ac:dyDescent="0.25">
      <c r="A92" s="102" t="s">
        <v>428</v>
      </c>
      <c r="B92" s="109"/>
      <c r="C92" s="190">
        <v>5588165.3899999997</v>
      </c>
      <c r="D92" s="190"/>
      <c r="E92" s="111">
        <v>2524</v>
      </c>
      <c r="F92" s="136">
        <f>F93+F94+F98+F100+F96+F97+F101+F102+F103+F104</f>
        <v>20221.09</v>
      </c>
    </row>
    <row r="93" spans="1:7" ht="24.95" customHeight="1" outlineLevel="3" x14ac:dyDescent="0.25">
      <c r="B93" s="122" t="s">
        <v>415</v>
      </c>
      <c r="C93" s="194">
        <v>5124.91</v>
      </c>
      <c r="D93" s="194"/>
      <c r="E93" s="114">
        <v>7</v>
      </c>
      <c r="F93" s="114">
        <v>35</v>
      </c>
      <c r="G93" s="102">
        <f>F93/1973</f>
        <v>1.7739483020780537E-2</v>
      </c>
    </row>
    <row r="94" spans="1:7" ht="24.95" customHeight="1" outlineLevel="3" x14ac:dyDescent="0.25">
      <c r="B94" s="122" t="s">
        <v>416</v>
      </c>
      <c r="C94" s="194">
        <v>11528.81</v>
      </c>
      <c r="D94" s="194"/>
      <c r="E94" s="113"/>
      <c r="F94" s="119">
        <v>79.69</v>
      </c>
      <c r="G94" s="102">
        <f>F94/1973</f>
        <v>4.0390268626457171E-2</v>
      </c>
    </row>
    <row r="95" spans="1:7" ht="24.95" customHeight="1" outlineLevel="3" x14ac:dyDescent="0.25">
      <c r="B95" s="122" t="s">
        <v>400</v>
      </c>
      <c r="C95" s="194">
        <v>674571.31</v>
      </c>
      <c r="D95" s="194"/>
      <c r="E95" s="113"/>
      <c r="F95" s="113"/>
    </row>
    <row r="96" spans="1:7" ht="24.95" customHeight="1" outlineLevel="3" x14ac:dyDescent="0.25">
      <c r="B96" s="122" t="s">
        <v>401</v>
      </c>
      <c r="C96" s="194">
        <v>618786.34</v>
      </c>
      <c r="D96" s="194"/>
      <c r="E96" s="113"/>
      <c r="F96" s="113"/>
    </row>
    <row r="97" spans="2:9" ht="24.95" customHeight="1" outlineLevel="3" x14ac:dyDescent="0.25">
      <c r="B97" s="122" t="s">
        <v>402</v>
      </c>
      <c r="C97" s="194">
        <v>444678.64</v>
      </c>
      <c r="D97" s="194"/>
      <c r="E97" s="114">
        <v>200</v>
      </c>
      <c r="F97" s="115">
        <v>1598</v>
      </c>
      <c r="G97" s="102">
        <f>F97/1973</f>
        <v>0.8099341104916371</v>
      </c>
    </row>
    <row r="98" spans="2:9" ht="24.95" customHeight="1" outlineLevel="3" x14ac:dyDescent="0.25">
      <c r="B98" s="122" t="s">
        <v>403</v>
      </c>
      <c r="C98" s="195">
        <v>2275231.4</v>
      </c>
      <c r="D98" s="195"/>
      <c r="E98" s="115">
        <v>1999</v>
      </c>
      <c r="F98" s="121">
        <v>15971.2</v>
      </c>
      <c r="G98" s="102">
        <f>F98/1973</f>
        <v>8.0948808920425748</v>
      </c>
      <c r="I98" s="108"/>
    </row>
    <row r="99" spans="2:9" ht="24.95" customHeight="1" outlineLevel="3" x14ac:dyDescent="0.25">
      <c r="B99" s="122" t="s">
        <v>404</v>
      </c>
      <c r="C99" s="194">
        <v>194873.96</v>
      </c>
      <c r="D99" s="194"/>
      <c r="E99" s="113"/>
      <c r="F99" s="113"/>
    </row>
    <row r="100" spans="2:9" ht="24.95" customHeight="1" outlineLevel="3" x14ac:dyDescent="0.25">
      <c r="B100" s="122" t="s">
        <v>429</v>
      </c>
      <c r="C100" s="194">
        <v>118908.01</v>
      </c>
      <c r="D100" s="194"/>
      <c r="E100" s="114">
        <v>54</v>
      </c>
      <c r="F100" s="120">
        <v>431.8</v>
      </c>
      <c r="G100" s="102">
        <f>F100/1973</f>
        <v>0.2188545362392296</v>
      </c>
    </row>
    <row r="101" spans="2:9" ht="24.95" customHeight="1" outlineLevel="3" x14ac:dyDescent="0.25">
      <c r="B101" s="112" t="s">
        <v>412</v>
      </c>
      <c r="C101" s="116"/>
      <c r="D101" s="117"/>
      <c r="E101" s="114">
        <v>23</v>
      </c>
      <c r="F101" s="120">
        <v>178.6</v>
      </c>
      <c r="G101" s="102">
        <f>F101/1973</f>
        <v>9.0522047643182973E-2</v>
      </c>
    </row>
    <row r="102" spans="2:9" ht="24.95" customHeight="1" outlineLevel="3" x14ac:dyDescent="0.25">
      <c r="B102" s="112" t="s">
        <v>418</v>
      </c>
      <c r="C102" s="116"/>
      <c r="D102" s="117"/>
      <c r="E102" s="114">
        <v>26</v>
      </c>
      <c r="F102" s="120">
        <v>209.2</v>
      </c>
      <c r="G102" s="102">
        <f>F102/1973</f>
        <v>0.10603142422706538</v>
      </c>
    </row>
    <row r="103" spans="2:9" ht="24.95" customHeight="1" outlineLevel="3" x14ac:dyDescent="0.25">
      <c r="B103" s="112" t="s">
        <v>419</v>
      </c>
      <c r="C103" s="116"/>
      <c r="D103" s="117"/>
      <c r="E103" s="114">
        <v>190</v>
      </c>
      <c r="F103" s="115">
        <v>1518</v>
      </c>
      <c r="G103" s="102">
        <f>F103/1973</f>
        <v>0.76938672072985304</v>
      </c>
    </row>
    <row r="104" spans="2:9" ht="24.95" customHeight="1" outlineLevel="3" x14ac:dyDescent="0.25">
      <c r="B104" s="112" t="s">
        <v>413</v>
      </c>
      <c r="C104" s="180">
        <v>35821.29</v>
      </c>
      <c r="D104" s="180"/>
      <c r="E104" s="114">
        <v>25</v>
      </c>
      <c r="F104" s="120">
        <v>199.6</v>
      </c>
      <c r="G104" s="102">
        <f>F104/1973</f>
        <v>0.10116573745565129</v>
      </c>
    </row>
    <row r="105" spans="2:9" ht="33" customHeight="1" outlineLevel="3" x14ac:dyDescent="0.25">
      <c r="B105" s="122" t="s">
        <v>405</v>
      </c>
      <c r="C105" s="194">
        <v>222339.32</v>
      </c>
      <c r="D105" s="194"/>
      <c r="E105" s="113"/>
      <c r="F105" s="113"/>
    </row>
    <row r="106" spans="2:9" ht="24.95" customHeight="1" outlineLevel="3" x14ac:dyDescent="0.25">
      <c r="B106" s="122" t="s">
        <v>420</v>
      </c>
      <c r="C106" s="194">
        <v>5124.91</v>
      </c>
      <c r="D106" s="194"/>
      <c r="E106" s="113"/>
      <c r="F106" s="113"/>
      <c r="I106" s="108"/>
    </row>
    <row r="107" spans="2:9" ht="24.95" customHeight="1" outlineLevel="3" x14ac:dyDescent="0.25">
      <c r="B107" s="122" t="s">
        <v>421</v>
      </c>
      <c r="C107" s="194">
        <v>7126.03</v>
      </c>
      <c r="D107" s="194"/>
      <c r="E107" s="113"/>
      <c r="F107" s="113"/>
      <c r="I107" s="108"/>
    </row>
    <row r="108" spans="2:9" ht="35.25" customHeight="1" outlineLevel="3" x14ac:dyDescent="0.25">
      <c r="B108" s="122" t="s">
        <v>406</v>
      </c>
      <c r="C108" s="194">
        <v>187919.27</v>
      </c>
      <c r="D108" s="194"/>
      <c r="E108" s="113"/>
      <c r="F108" s="113"/>
    </row>
    <row r="109" spans="2:9" ht="24.95" customHeight="1" outlineLevel="3" x14ac:dyDescent="0.25">
      <c r="B109" s="112" t="s">
        <v>407</v>
      </c>
      <c r="C109" s="181">
        <v>246290</v>
      </c>
      <c r="D109" s="181"/>
      <c r="E109" s="113"/>
      <c r="F109" s="113"/>
    </row>
    <row r="110" spans="2:9" ht="24.95" customHeight="1" outlineLevel="3" x14ac:dyDescent="0.25">
      <c r="B110" s="122" t="s">
        <v>408</v>
      </c>
      <c r="C110" s="194">
        <v>181656.92</v>
      </c>
      <c r="D110" s="194"/>
      <c r="E110" s="113"/>
      <c r="F110" s="113"/>
    </row>
    <row r="111" spans="2:9" ht="24.95" customHeight="1" outlineLevel="3" x14ac:dyDescent="0.25">
      <c r="B111" s="122" t="s">
        <v>410</v>
      </c>
      <c r="C111" s="196">
        <v>221200</v>
      </c>
      <c r="D111" s="196"/>
      <c r="E111" s="113"/>
      <c r="F111" s="113"/>
    </row>
    <row r="112" spans="2:9" ht="24.95" customHeight="1" outlineLevel="3" x14ac:dyDescent="0.25">
      <c r="B112" s="112" t="s">
        <v>430</v>
      </c>
      <c r="C112" s="181">
        <v>22390</v>
      </c>
      <c r="D112" s="181"/>
      <c r="E112" s="113"/>
      <c r="F112" s="113"/>
    </row>
    <row r="113" spans="2:6" ht="24.95" customHeight="1" outlineLevel="3" x14ac:dyDescent="0.25">
      <c r="B113" s="122" t="s">
        <v>423</v>
      </c>
      <c r="C113" s="194">
        <v>114594.27</v>
      </c>
      <c r="D113" s="194"/>
      <c r="E113" s="113"/>
      <c r="F113" s="113"/>
    </row>
    <row r="114" spans="2:6" ht="24.95" customHeight="1" outlineLevel="2" x14ac:dyDescent="0.25">
      <c r="B114" s="109" t="s">
        <v>431</v>
      </c>
      <c r="C114" s="192">
        <v>324571.59999999998</v>
      </c>
      <c r="D114" s="192"/>
      <c r="E114" s="110">
        <v>254</v>
      </c>
      <c r="F114" s="123">
        <v>1915.4</v>
      </c>
    </row>
    <row r="115" spans="2:6" ht="24.95" hidden="1" customHeight="1" outlineLevel="3" x14ac:dyDescent="0.25">
      <c r="B115" s="112" t="s">
        <v>400</v>
      </c>
      <c r="C115" s="180">
        <v>29470.94</v>
      </c>
      <c r="D115" s="180"/>
      <c r="E115" s="113"/>
      <c r="F115" s="113"/>
    </row>
    <row r="116" spans="2:6" ht="24.95" hidden="1" customHeight="1" outlineLevel="3" x14ac:dyDescent="0.25">
      <c r="B116" s="112" t="s">
        <v>401</v>
      </c>
      <c r="C116" s="180">
        <v>32651.63</v>
      </c>
      <c r="D116" s="180"/>
      <c r="E116" s="113"/>
      <c r="F116" s="113"/>
    </row>
    <row r="117" spans="2:6" ht="24.95" hidden="1" customHeight="1" outlineLevel="3" x14ac:dyDescent="0.25">
      <c r="B117" s="112" t="s">
        <v>402</v>
      </c>
      <c r="C117" s="180">
        <v>43732.639999999999</v>
      </c>
      <c r="D117" s="180"/>
      <c r="E117" s="114">
        <v>20</v>
      </c>
      <c r="F117" s="114">
        <v>160</v>
      </c>
    </row>
    <row r="118" spans="2:6" ht="24.95" hidden="1" customHeight="1" outlineLevel="3" x14ac:dyDescent="0.25">
      <c r="B118" s="112" t="s">
        <v>403</v>
      </c>
      <c r="C118" s="180">
        <v>106613.54</v>
      </c>
      <c r="D118" s="180"/>
      <c r="E118" s="114">
        <v>116</v>
      </c>
      <c r="F118" s="120">
        <v>820.2</v>
      </c>
    </row>
    <row r="119" spans="2:6" ht="24.95" hidden="1" customHeight="1" outlineLevel="3" x14ac:dyDescent="0.25">
      <c r="B119" s="112" t="s">
        <v>432</v>
      </c>
      <c r="C119" s="180">
        <v>1359.04</v>
      </c>
      <c r="D119" s="180"/>
      <c r="E119" s="113"/>
      <c r="F119" s="113"/>
    </row>
    <row r="120" spans="2:6" ht="24.95" hidden="1" customHeight="1" outlineLevel="3" x14ac:dyDescent="0.25">
      <c r="B120" s="112" t="s">
        <v>404</v>
      </c>
      <c r="C120" s="180">
        <v>6396.81</v>
      </c>
      <c r="D120" s="180"/>
      <c r="E120" s="113"/>
      <c r="F120" s="113"/>
    </row>
    <row r="121" spans="2:6" ht="24.95" hidden="1" customHeight="1" outlineLevel="3" x14ac:dyDescent="0.25">
      <c r="B121" s="112" t="s">
        <v>418</v>
      </c>
      <c r="C121" s="116"/>
      <c r="D121" s="117"/>
      <c r="E121" s="114">
        <v>7</v>
      </c>
      <c r="F121" s="120">
        <v>54.4</v>
      </c>
    </row>
    <row r="122" spans="2:6" ht="24.95" hidden="1" customHeight="1" outlineLevel="3" x14ac:dyDescent="0.25">
      <c r="B122" s="112" t="s">
        <v>419</v>
      </c>
      <c r="C122" s="116"/>
      <c r="D122" s="117"/>
      <c r="E122" s="114">
        <v>102</v>
      </c>
      <c r="F122" s="120">
        <v>811.4</v>
      </c>
    </row>
    <row r="123" spans="2:6" ht="24.95" hidden="1" customHeight="1" outlineLevel="3" x14ac:dyDescent="0.25">
      <c r="B123" s="112" t="s">
        <v>413</v>
      </c>
      <c r="C123" s="191">
        <v>9545.4</v>
      </c>
      <c r="D123" s="191"/>
      <c r="E123" s="114">
        <v>9</v>
      </c>
      <c r="F123" s="120">
        <v>69.400000000000006</v>
      </c>
    </row>
    <row r="124" spans="2:6" ht="24.95" hidden="1" customHeight="1" outlineLevel="3" x14ac:dyDescent="0.25">
      <c r="B124" s="112" t="s">
        <v>405</v>
      </c>
      <c r="C124" s="180">
        <v>20964.439999999999</v>
      </c>
      <c r="D124" s="180"/>
      <c r="E124" s="113"/>
      <c r="F124" s="113"/>
    </row>
    <row r="125" spans="2:6" ht="24.95" hidden="1" customHeight="1" outlineLevel="3" x14ac:dyDescent="0.25">
      <c r="B125" s="112" t="s">
        <v>406</v>
      </c>
      <c r="C125" s="180">
        <v>15288.35</v>
      </c>
      <c r="D125" s="180"/>
      <c r="E125" s="113"/>
      <c r="F125" s="113"/>
    </row>
    <row r="126" spans="2:6" ht="24.95" hidden="1" customHeight="1" outlineLevel="3" x14ac:dyDescent="0.25">
      <c r="B126" s="112" t="s">
        <v>407</v>
      </c>
      <c r="C126" s="181">
        <v>19855</v>
      </c>
      <c r="D126" s="181"/>
      <c r="E126" s="113"/>
      <c r="F126" s="113"/>
    </row>
    <row r="127" spans="2:6" ht="24.95" hidden="1" customHeight="1" outlineLevel="3" x14ac:dyDescent="0.25">
      <c r="B127" s="112" t="s">
        <v>408</v>
      </c>
      <c r="C127" s="180">
        <v>20643.810000000001</v>
      </c>
      <c r="D127" s="180"/>
      <c r="E127" s="113"/>
      <c r="F127" s="113"/>
    </row>
    <row r="128" spans="2:6" ht="24.95" hidden="1" customHeight="1" outlineLevel="3" x14ac:dyDescent="0.25">
      <c r="B128" s="112" t="s">
        <v>410</v>
      </c>
      <c r="C128" s="181">
        <v>18050</v>
      </c>
      <c r="D128" s="181"/>
      <c r="E128" s="113"/>
      <c r="F128" s="113"/>
    </row>
    <row r="129" spans="1:6" s="101" customFormat="1" ht="24.95" hidden="1" customHeight="1" outlineLevel="1" collapsed="1" x14ac:dyDescent="0.25">
      <c r="A129" s="101" t="s">
        <v>433</v>
      </c>
      <c r="B129" s="124"/>
      <c r="D129" s="125">
        <v>1344796.08</v>
      </c>
      <c r="E129" s="126">
        <v>247</v>
      </c>
      <c r="F129" s="127">
        <v>1973</v>
      </c>
    </row>
    <row r="130" spans="1:6" ht="24.95" hidden="1" customHeight="1" x14ac:dyDescent="0.25">
      <c r="B130" s="128" t="s">
        <v>400</v>
      </c>
      <c r="D130" s="129">
        <v>160195.1</v>
      </c>
      <c r="E130" s="130"/>
      <c r="F130" s="130"/>
    </row>
    <row r="131" spans="1:6" ht="24.95" hidden="1" customHeight="1" x14ac:dyDescent="0.25">
      <c r="B131" s="128" t="s">
        <v>401</v>
      </c>
      <c r="D131" s="131">
        <v>153698.85999999999</v>
      </c>
      <c r="E131" s="130"/>
      <c r="F131" s="130"/>
    </row>
    <row r="132" spans="1:6" ht="24.95" hidden="1" customHeight="1" x14ac:dyDescent="0.25">
      <c r="B132" s="128" t="s">
        <v>402</v>
      </c>
      <c r="D132" s="131">
        <v>105492.88</v>
      </c>
      <c r="E132" s="132">
        <v>22</v>
      </c>
      <c r="F132" s="133">
        <v>176.4</v>
      </c>
    </row>
    <row r="133" spans="1:6" ht="24.95" hidden="1" customHeight="1" x14ac:dyDescent="0.25">
      <c r="B133" s="128" t="s">
        <v>403</v>
      </c>
      <c r="D133" s="131">
        <v>530862.91</v>
      </c>
      <c r="E133" s="132">
        <v>215</v>
      </c>
      <c r="F133" s="129">
        <v>1717.6</v>
      </c>
    </row>
    <row r="134" spans="1:6" ht="24.95" hidden="1" customHeight="1" x14ac:dyDescent="0.25">
      <c r="B134" s="128" t="s">
        <v>404</v>
      </c>
      <c r="D134" s="131">
        <v>122098.47</v>
      </c>
      <c r="E134" s="130"/>
      <c r="F134" s="130"/>
    </row>
    <row r="135" spans="1:6" ht="24.95" hidden="1" customHeight="1" x14ac:dyDescent="0.25">
      <c r="B135" s="128" t="s">
        <v>419</v>
      </c>
      <c r="D135" s="130"/>
      <c r="E135" s="132">
        <v>7</v>
      </c>
      <c r="F135" s="133">
        <v>55.4</v>
      </c>
    </row>
    <row r="136" spans="1:6" ht="24.95" hidden="1" customHeight="1" x14ac:dyDescent="0.25">
      <c r="B136" s="128" t="s">
        <v>413</v>
      </c>
      <c r="D136" s="129">
        <v>7717.8</v>
      </c>
      <c r="E136" s="132">
        <v>3</v>
      </c>
      <c r="F136" s="133">
        <v>23.6</v>
      </c>
    </row>
    <row r="137" spans="1:6" ht="24.95" hidden="1" customHeight="1" x14ac:dyDescent="0.25">
      <c r="B137" s="128" t="s">
        <v>405</v>
      </c>
      <c r="D137" s="131">
        <v>44107.98</v>
      </c>
      <c r="E137" s="130"/>
      <c r="F137" s="130"/>
    </row>
    <row r="138" spans="1:6" ht="24.95" hidden="1" customHeight="1" x14ac:dyDescent="0.25">
      <c r="B138" s="128" t="s">
        <v>434</v>
      </c>
      <c r="D138" s="129">
        <v>48630.400000000001</v>
      </c>
      <c r="E138" s="130"/>
      <c r="F138" s="130"/>
    </row>
    <row r="139" spans="1:6" ht="24.95" hidden="1" customHeight="1" x14ac:dyDescent="0.25">
      <c r="B139" s="128" t="s">
        <v>407</v>
      </c>
      <c r="D139" s="134">
        <v>53440</v>
      </c>
      <c r="E139" s="130"/>
      <c r="F139" s="130"/>
    </row>
    <row r="140" spans="1:6" ht="24.95" hidden="1" customHeight="1" x14ac:dyDescent="0.25">
      <c r="B140" s="128" t="s">
        <v>435</v>
      </c>
      <c r="D140" s="131">
        <v>2676.73</v>
      </c>
      <c r="E140" s="130"/>
      <c r="F140" s="130"/>
    </row>
    <row r="141" spans="1:6" ht="24.95" hidden="1" customHeight="1" x14ac:dyDescent="0.25">
      <c r="B141" s="128" t="s">
        <v>408</v>
      </c>
      <c r="D141" s="131">
        <v>60882.22</v>
      </c>
      <c r="E141" s="130"/>
      <c r="F141" s="130"/>
    </row>
    <row r="142" spans="1:6" ht="24.95" hidden="1" customHeight="1" x14ac:dyDescent="0.25">
      <c r="B142" s="128" t="s">
        <v>422</v>
      </c>
      <c r="D142" s="134">
        <v>3766</v>
      </c>
      <c r="E142" s="130"/>
      <c r="F142" s="130"/>
    </row>
    <row r="143" spans="1:6" ht="24.95" hidden="1" customHeight="1" x14ac:dyDescent="0.25">
      <c r="B143" s="128" t="s">
        <v>425</v>
      </c>
      <c r="D143" s="131">
        <v>2676.73</v>
      </c>
      <c r="E143" s="130"/>
      <c r="F143" s="130"/>
    </row>
    <row r="144" spans="1:6" ht="24.95" hidden="1" customHeight="1" x14ac:dyDescent="0.25">
      <c r="B144" s="128" t="s">
        <v>410</v>
      </c>
      <c r="D144" s="134">
        <v>48550</v>
      </c>
      <c r="E144" s="130"/>
      <c r="F144" s="130"/>
    </row>
    <row r="145" spans="2:4" ht="24.95" hidden="1" customHeight="1" x14ac:dyDescent="0.25">
      <c r="B145" s="105" t="s">
        <v>436</v>
      </c>
      <c r="C145" s="189">
        <v>4049093.51</v>
      </c>
      <c r="D145" s="189"/>
    </row>
    <row r="146" spans="2:4" ht="24.95" customHeight="1" x14ac:dyDescent="0.25"/>
  </sheetData>
  <mergeCells count="108">
    <mergeCell ref="C124:D124"/>
    <mergeCell ref="C125:D125"/>
    <mergeCell ref="C126:D126"/>
    <mergeCell ref="C127:D127"/>
    <mergeCell ref="C128:D128"/>
    <mergeCell ref="C145:D145"/>
    <mergeCell ref="C116:D116"/>
    <mergeCell ref="C117:D117"/>
    <mergeCell ref="C118:D118"/>
    <mergeCell ref="C119:D119"/>
    <mergeCell ref="C120:D120"/>
    <mergeCell ref="C123:D123"/>
    <mergeCell ref="C110:D110"/>
    <mergeCell ref="C111:D111"/>
    <mergeCell ref="C112:D112"/>
    <mergeCell ref="C113:D113"/>
    <mergeCell ref="C114:D114"/>
    <mergeCell ref="C115:D115"/>
    <mergeCell ref="C104:D104"/>
    <mergeCell ref="C105:D105"/>
    <mergeCell ref="C106:D106"/>
    <mergeCell ref="C107:D107"/>
    <mergeCell ref="C108:D108"/>
    <mergeCell ref="C109:D109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81:D81"/>
    <mergeCell ref="C82:D82"/>
    <mergeCell ref="C85:D85"/>
    <mergeCell ref="C86:D86"/>
    <mergeCell ref="C87:D87"/>
    <mergeCell ref="C88:D88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2:D62"/>
    <mergeCell ref="C63:D63"/>
    <mergeCell ref="C64:D64"/>
    <mergeCell ref="C65:D65"/>
    <mergeCell ref="C66:D66"/>
    <mergeCell ref="C67:D67"/>
    <mergeCell ref="C56:D56"/>
    <mergeCell ref="C57:D57"/>
    <mergeCell ref="C58:D58"/>
    <mergeCell ref="C59:D59"/>
    <mergeCell ref="C60:D60"/>
    <mergeCell ref="C61:D61"/>
    <mergeCell ref="C48:D48"/>
    <mergeCell ref="C51:D51"/>
    <mergeCell ref="C52:D52"/>
    <mergeCell ref="C53:D53"/>
    <mergeCell ref="C54:D54"/>
    <mergeCell ref="C55:D55"/>
    <mergeCell ref="C42:D42"/>
    <mergeCell ref="C43:D43"/>
    <mergeCell ref="C44:D44"/>
    <mergeCell ref="C45:D45"/>
    <mergeCell ref="C46:D46"/>
    <mergeCell ref="C47:D47"/>
    <mergeCell ref="C36:D36"/>
    <mergeCell ref="C37:D37"/>
    <mergeCell ref="C38:D38"/>
    <mergeCell ref="C39:D39"/>
    <mergeCell ref="C40:D40"/>
    <mergeCell ref="C41:D41"/>
    <mergeCell ref="C29:D29"/>
    <mergeCell ref="C30:D30"/>
    <mergeCell ref="C31:D31"/>
    <mergeCell ref="C32:D32"/>
    <mergeCell ref="C34:D34"/>
    <mergeCell ref="C35:D35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6:F11"/>
    <mergeCell ref="C12:D12"/>
    <mergeCell ref="C13:D13"/>
    <mergeCell ref="C14:D14"/>
    <mergeCell ref="C15:D15"/>
    <mergeCell ref="C16:D1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7" workbookViewId="0">
      <selection activeCell="F17" sqref="F17"/>
    </sheetView>
  </sheetViews>
  <sheetFormatPr defaultRowHeight="15" x14ac:dyDescent="0.25"/>
  <cols>
    <col min="1" max="1" width="6.5703125" customWidth="1"/>
    <col min="2" max="2" width="50.7109375" customWidth="1"/>
    <col min="3" max="3" width="18.5703125" customWidth="1"/>
    <col min="4" max="5" width="32.42578125" customWidth="1"/>
    <col min="6" max="6" width="18.42578125" customWidth="1"/>
  </cols>
  <sheetData>
    <row r="1" spans="1:6" ht="15.75" x14ac:dyDescent="0.25">
      <c r="A1" s="10" t="s">
        <v>5</v>
      </c>
      <c r="B1" s="10"/>
    </row>
    <row r="2" spans="1:6" ht="15.75" x14ac:dyDescent="0.25">
      <c r="A2" s="10"/>
      <c r="B2" s="10"/>
    </row>
    <row r="3" spans="1:6" ht="15.75" x14ac:dyDescent="0.25">
      <c r="A3" s="10" t="s">
        <v>6</v>
      </c>
      <c r="B3" s="10"/>
    </row>
    <row r="4" spans="1:6" ht="15.75" x14ac:dyDescent="0.25">
      <c r="A4" s="10"/>
      <c r="B4" s="10"/>
    </row>
    <row r="5" spans="1:6" ht="15.75" x14ac:dyDescent="0.25">
      <c r="A5" s="10" t="s">
        <v>0</v>
      </c>
      <c r="B5" s="10"/>
    </row>
    <row r="6" spans="1:6" ht="15.75" x14ac:dyDescent="0.25">
      <c r="A6" s="10" t="s">
        <v>1</v>
      </c>
      <c r="B6" s="10"/>
    </row>
    <row r="7" spans="1:6" ht="15.75" x14ac:dyDescent="0.25">
      <c r="A7" s="10" t="s">
        <v>7</v>
      </c>
      <c r="B7" s="10"/>
    </row>
    <row r="8" spans="1:6" ht="15.75" x14ac:dyDescent="0.25">
      <c r="A8" s="10" t="s">
        <v>2</v>
      </c>
      <c r="B8" s="10"/>
    </row>
    <row r="9" spans="1:6" ht="15.75" x14ac:dyDescent="0.25">
      <c r="A9" s="10" t="s">
        <v>3</v>
      </c>
      <c r="B9" s="10"/>
    </row>
    <row r="10" spans="1:6" ht="15.75" x14ac:dyDescent="0.25">
      <c r="A10" s="10" t="s">
        <v>4</v>
      </c>
      <c r="B10" s="10"/>
    </row>
    <row r="12" spans="1:6" ht="119.25" customHeight="1" x14ac:dyDescent="0.25">
      <c r="A12" s="1" t="s">
        <v>8</v>
      </c>
      <c r="B12" s="1" t="s">
        <v>9</v>
      </c>
      <c r="C12" s="1" t="s">
        <v>10</v>
      </c>
      <c r="D12" s="9" t="s">
        <v>197</v>
      </c>
      <c r="E12" s="1" t="s">
        <v>198</v>
      </c>
      <c r="F12" s="1" t="s">
        <v>437</v>
      </c>
    </row>
    <row r="13" spans="1:6" ht="15.75" x14ac:dyDescent="0.25">
      <c r="A13" s="2">
        <v>1</v>
      </c>
      <c r="B13" s="8" t="s">
        <v>1</v>
      </c>
      <c r="C13" s="4">
        <f>'Затраты ВДГО 2022'!$F$53</f>
        <v>232922.39</v>
      </c>
      <c r="D13" s="197">
        <f>'заработная плата слесарь'!G10</f>
        <v>15807.736479209087</v>
      </c>
      <c r="E13" s="4">
        <f>C13/D13</f>
        <v>14.734708559087386</v>
      </c>
      <c r="F13" s="4">
        <f>E13*ИПЦ!D34/100</f>
        <v>15.481802766057138</v>
      </c>
    </row>
    <row r="14" spans="1:6" ht="42.75" customHeight="1" x14ac:dyDescent="0.25">
      <c r="A14" s="2">
        <v>2</v>
      </c>
      <c r="B14" s="3" t="s">
        <v>7</v>
      </c>
      <c r="C14" s="5">
        <f>'заработная плата слесарь'!G11</f>
        <v>4130478.116533651</v>
      </c>
      <c r="D14" s="197"/>
      <c r="E14" s="5">
        <f>C14/D13</f>
        <v>261.29472249023172</v>
      </c>
      <c r="F14" s="5">
        <f>C14/D13</f>
        <v>261.29472249023172</v>
      </c>
    </row>
    <row r="15" spans="1:6" ht="48" customHeight="1" x14ac:dyDescent="0.25">
      <c r="A15" s="2">
        <v>3</v>
      </c>
      <c r="B15" s="3" t="s">
        <v>2</v>
      </c>
      <c r="C15" s="5">
        <v>1595666.5581999999</v>
      </c>
      <c r="D15" s="197"/>
      <c r="E15" s="5">
        <f>C15/D13</f>
        <v>100.9421279446731</v>
      </c>
      <c r="F15" s="5">
        <f>C15/D13</f>
        <v>100.9421279446731</v>
      </c>
    </row>
    <row r="16" spans="1:6" ht="93" customHeight="1" x14ac:dyDescent="0.25">
      <c r="A16" s="2">
        <v>4</v>
      </c>
      <c r="B16" s="9" t="s">
        <v>3</v>
      </c>
      <c r="C16" s="4"/>
      <c r="D16" s="197"/>
      <c r="E16" s="4"/>
      <c r="F16" s="4">
        <f>C16/D13</f>
        <v>0</v>
      </c>
    </row>
    <row r="17" spans="1:6" ht="61.5" customHeight="1" x14ac:dyDescent="0.25">
      <c r="A17" s="2">
        <v>5</v>
      </c>
      <c r="B17" s="9" t="s">
        <v>4</v>
      </c>
      <c r="C17" s="4"/>
      <c r="D17" s="197"/>
      <c r="E17" s="4"/>
      <c r="F17" s="4">
        <f>F14*п.13!C33/100</f>
        <v>881.96878720821132</v>
      </c>
    </row>
    <row r="18" spans="1:6" ht="15.75" x14ac:dyDescent="0.25">
      <c r="A18" s="2"/>
      <c r="B18" s="6" t="s">
        <v>6</v>
      </c>
      <c r="C18" s="7">
        <f>C16+C15+C14+C13+C17</f>
        <v>5959067.0647336505</v>
      </c>
      <c r="D18" s="197"/>
      <c r="E18" s="7">
        <f>(E16+E15+E14+E13+E17)</f>
        <v>376.97155899399218</v>
      </c>
      <c r="F18" s="7">
        <f>(F16+F15+F14+F13+F17)</f>
        <v>1259.6874404091732</v>
      </c>
    </row>
    <row r="20" spans="1:6" x14ac:dyDescent="0.25">
      <c r="F20">
        <f>F18/F14</f>
        <v>4.8209448258422656</v>
      </c>
    </row>
  </sheetData>
  <mergeCells count="1">
    <mergeCell ref="D13:D1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02"/>
  <sheetViews>
    <sheetView topLeftCell="A7" workbookViewId="0">
      <selection activeCell="D31" sqref="D31"/>
    </sheetView>
  </sheetViews>
  <sheetFormatPr defaultColWidth="8.28515625" defaultRowHeight="12" x14ac:dyDescent="0.15"/>
  <cols>
    <col min="1" max="1" width="72.42578125" style="47" customWidth="1"/>
    <col min="2" max="6" width="11.140625" style="76" customWidth="1"/>
    <col min="7" max="55" width="13.140625" style="46" customWidth="1"/>
    <col min="56" max="16384" width="8.28515625" style="47"/>
  </cols>
  <sheetData>
    <row r="1" spans="1:55" s="36" customFormat="1" ht="20.25" x14ac:dyDescent="0.3">
      <c r="A1" s="34" t="s">
        <v>207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</row>
    <row r="2" spans="1:55" s="36" customFormat="1" ht="20.25" customHeight="1" x14ac:dyDescent="0.2">
      <c r="A2" s="37" t="s">
        <v>208</v>
      </c>
      <c r="B2" s="38"/>
      <c r="C2" s="38"/>
      <c r="D2" s="38"/>
      <c r="E2" s="38"/>
      <c r="F2" s="38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</row>
    <row r="3" spans="1:55" s="36" customFormat="1" ht="14.45" customHeight="1" x14ac:dyDescent="0.2">
      <c r="A3" s="40"/>
      <c r="B3" s="41"/>
      <c r="C3" s="41"/>
      <c r="D3" s="41"/>
      <c r="E3" s="41"/>
      <c r="F3" s="41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</row>
    <row r="4" spans="1:55" s="36" customFormat="1" ht="14.25" customHeight="1" x14ac:dyDescent="0.2">
      <c r="A4" s="42"/>
      <c r="B4" s="43"/>
      <c r="C4" s="43"/>
      <c r="D4" s="43"/>
      <c r="E4" s="43"/>
      <c r="F4" s="43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</row>
    <row r="5" spans="1:55" s="36" customFormat="1" ht="30.75" customHeight="1" thickBot="1" x14ac:dyDescent="0.25">
      <c r="A5" s="198" t="s">
        <v>209</v>
      </c>
      <c r="B5" s="199"/>
      <c r="C5" s="199"/>
      <c r="D5" s="199"/>
      <c r="E5" s="199"/>
      <c r="F5" s="199"/>
    </row>
    <row r="6" spans="1:55" ht="15.75" x14ac:dyDescent="0.15">
      <c r="A6" s="200"/>
      <c r="B6" s="44">
        <v>2021</v>
      </c>
      <c r="C6" s="44">
        <v>2022</v>
      </c>
      <c r="D6" s="44">
        <v>2023</v>
      </c>
      <c r="E6" s="44">
        <v>2024</v>
      </c>
      <c r="F6" s="45">
        <v>2025</v>
      </c>
    </row>
    <row r="7" spans="1:55" ht="16.5" thickBot="1" x14ac:dyDescent="0.2">
      <c r="A7" s="201"/>
      <c r="B7" s="48" t="s">
        <v>210</v>
      </c>
      <c r="C7" s="202" t="s">
        <v>211</v>
      </c>
      <c r="D7" s="203"/>
      <c r="E7" s="203"/>
      <c r="F7" s="204"/>
    </row>
    <row r="8" spans="1:55" s="53" customFormat="1" ht="31.5" x14ac:dyDescent="0.15">
      <c r="A8" s="49" t="s">
        <v>212</v>
      </c>
      <c r="B8" s="50"/>
      <c r="C8" s="51"/>
      <c r="D8" s="51"/>
      <c r="E8" s="51"/>
      <c r="F8" s="52"/>
    </row>
    <row r="9" spans="1:55" ht="15" x14ac:dyDescent="0.15">
      <c r="A9" s="54" t="s">
        <v>213</v>
      </c>
      <c r="B9" s="55">
        <v>108.39</v>
      </c>
      <c r="C9" s="56">
        <v>112.43159100008634</v>
      </c>
      <c r="D9" s="56">
        <v>105.5052282843621</v>
      </c>
      <c r="E9" s="56">
        <v>104.03267051542396</v>
      </c>
      <c r="F9" s="57">
        <v>104.02647054776469</v>
      </c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</row>
    <row r="10" spans="1:55" ht="15" x14ac:dyDescent="0.15">
      <c r="A10" s="54" t="s">
        <v>214</v>
      </c>
      <c r="B10" s="55">
        <v>106.69445598499775</v>
      </c>
      <c r="C10" s="59">
        <v>113.91005640489402</v>
      </c>
      <c r="D10" s="56">
        <v>105.96790835169769</v>
      </c>
      <c r="E10" s="56">
        <v>104.6817379577698</v>
      </c>
      <c r="F10" s="57">
        <v>104.02776185732903</v>
      </c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</row>
    <row r="11" spans="1:55" s="53" customFormat="1" ht="15.75" x14ac:dyDescent="0.15">
      <c r="A11" s="60" t="s">
        <v>215</v>
      </c>
      <c r="B11" s="61"/>
      <c r="C11" s="62"/>
      <c r="D11" s="62"/>
      <c r="E11" s="62"/>
      <c r="F11" s="63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</row>
    <row r="12" spans="1:55" ht="15" x14ac:dyDescent="0.15">
      <c r="A12" s="54" t="s">
        <v>213</v>
      </c>
      <c r="B12" s="55">
        <v>109.68</v>
      </c>
      <c r="C12" s="56">
        <v>113.24712566419997</v>
      </c>
      <c r="D12" s="56">
        <v>105.55272952884332</v>
      </c>
      <c r="E12" s="56">
        <v>104.03267051542397</v>
      </c>
      <c r="F12" s="57">
        <v>104.02425579275973</v>
      </c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</row>
    <row r="13" spans="1:55" ht="15" x14ac:dyDescent="0.15">
      <c r="A13" s="64" t="s">
        <v>214</v>
      </c>
      <c r="B13" s="65">
        <v>107.78385996445917</v>
      </c>
      <c r="C13" s="66">
        <v>115.47854422975772</v>
      </c>
      <c r="D13" s="66">
        <v>105.91449633944607</v>
      </c>
      <c r="E13" s="66">
        <v>104.69750059289014</v>
      </c>
      <c r="F13" s="67">
        <v>104.02600583266499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</row>
    <row r="14" spans="1:55" s="53" customFormat="1" ht="15" x14ac:dyDescent="0.15">
      <c r="A14" s="68" t="s">
        <v>216</v>
      </c>
      <c r="B14" s="61"/>
      <c r="C14" s="62"/>
      <c r="D14" s="62"/>
      <c r="E14" s="62"/>
      <c r="F14" s="63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</row>
    <row r="15" spans="1:55" ht="15" x14ac:dyDescent="0.15">
      <c r="A15" s="54" t="s">
        <v>213</v>
      </c>
      <c r="B15" s="55">
        <v>110.62</v>
      </c>
      <c r="C15" s="56">
        <v>111.79729678428984</v>
      </c>
      <c r="D15" s="56">
        <v>105.18655651781761</v>
      </c>
      <c r="E15" s="56">
        <v>104.03267051542396</v>
      </c>
      <c r="F15" s="57">
        <v>104.032670515424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</row>
    <row r="16" spans="1:55" ht="15" x14ac:dyDescent="0.15">
      <c r="A16" s="64" t="s">
        <v>217</v>
      </c>
      <c r="B16" s="65">
        <v>108.40806250915374</v>
      </c>
      <c r="C16" s="66">
        <v>115.24403735658244</v>
      </c>
      <c r="D16" s="66">
        <v>105.38910532960352</v>
      </c>
      <c r="E16" s="66">
        <v>104.54056137994223</v>
      </c>
      <c r="F16" s="67">
        <v>104.032670515424</v>
      </c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</row>
    <row r="17" spans="1:55" s="53" customFormat="1" ht="15" x14ac:dyDescent="0.15">
      <c r="A17" s="69" t="s">
        <v>218</v>
      </c>
      <c r="B17" s="61"/>
      <c r="C17" s="62"/>
      <c r="D17" s="62"/>
      <c r="E17" s="62"/>
      <c r="F17" s="63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</row>
    <row r="18" spans="1:55" ht="15" x14ac:dyDescent="0.15">
      <c r="A18" s="54" t="s">
        <v>213</v>
      </c>
      <c r="B18" s="55">
        <v>110.24</v>
      </c>
      <c r="C18" s="56">
        <v>113.81946981253014</v>
      </c>
      <c r="D18" s="56">
        <v>105.00490074783285</v>
      </c>
      <c r="E18" s="56">
        <v>104.032670515424</v>
      </c>
      <c r="F18" s="57">
        <v>104.03267051542402</v>
      </c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</row>
    <row r="19" spans="1:55" ht="15" x14ac:dyDescent="0.15">
      <c r="A19" s="64" t="s">
        <v>217</v>
      </c>
      <c r="B19" s="65">
        <v>107.87185011824702</v>
      </c>
      <c r="C19" s="66">
        <v>115.98832816560069</v>
      </c>
      <c r="D19" s="66">
        <v>105.92194540819895</v>
      </c>
      <c r="E19" s="66">
        <v>104.58826971671161</v>
      </c>
      <c r="F19" s="67">
        <v>104.03267051542406</v>
      </c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</row>
    <row r="20" spans="1:55" s="53" customFormat="1" ht="25.5" customHeight="1" x14ac:dyDescent="0.15">
      <c r="A20" s="68" t="s">
        <v>219</v>
      </c>
      <c r="B20" s="61"/>
      <c r="C20" s="62"/>
      <c r="D20" s="62"/>
      <c r="E20" s="62"/>
      <c r="F20" s="63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</row>
    <row r="21" spans="1:55" ht="15" x14ac:dyDescent="0.15">
      <c r="A21" s="54" t="s">
        <v>213</v>
      </c>
      <c r="B21" s="55">
        <v>108.58</v>
      </c>
      <c r="C21" s="56">
        <v>114.78854067930602</v>
      </c>
      <c r="D21" s="56">
        <v>105.94385813608446</v>
      </c>
      <c r="E21" s="56">
        <v>104.03267051542397</v>
      </c>
      <c r="F21" s="57">
        <v>104.01526758593695</v>
      </c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</row>
    <row r="22" spans="1:55" ht="15" x14ac:dyDescent="0.15">
      <c r="A22" s="64" t="s">
        <v>217</v>
      </c>
      <c r="B22" s="65">
        <v>107.12357282798288</v>
      </c>
      <c r="C22" s="66">
        <v>115.67902246926111</v>
      </c>
      <c r="D22" s="66">
        <v>106.45673985134674</v>
      </c>
      <c r="E22" s="66">
        <v>104.86324382424684</v>
      </c>
      <c r="F22" s="67">
        <v>104.01884790433633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</row>
    <row r="23" spans="1:55" s="53" customFormat="1" ht="15" x14ac:dyDescent="0.15">
      <c r="A23" s="69" t="s">
        <v>220</v>
      </c>
      <c r="B23" s="61"/>
      <c r="C23" s="62"/>
      <c r="D23" s="62"/>
      <c r="E23" s="62"/>
      <c r="F23" s="63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</row>
    <row r="24" spans="1:55" ht="15" x14ac:dyDescent="0.15">
      <c r="A24" s="54" t="s">
        <v>213</v>
      </c>
      <c r="B24" s="55">
        <v>108.56961793476648</v>
      </c>
      <c r="C24" s="56">
        <v>115.19875280959265</v>
      </c>
      <c r="D24" s="56">
        <v>105.98999767228511</v>
      </c>
      <c r="E24" s="56">
        <v>104.03267051542397</v>
      </c>
      <c r="F24" s="57">
        <v>104.01473079418834</v>
      </c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</row>
    <row r="25" spans="1:55" ht="15" x14ac:dyDescent="0.15">
      <c r="A25" s="64" t="s">
        <v>217</v>
      </c>
      <c r="B25" s="65">
        <v>107.1552239959082</v>
      </c>
      <c r="C25" s="66">
        <v>116.03153332692513</v>
      </c>
      <c r="D25" s="66">
        <v>106.54989423525194</v>
      </c>
      <c r="E25" s="66">
        <v>104.88768925186687</v>
      </c>
      <c r="F25" s="67">
        <v>104.01842128901481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</row>
    <row r="26" spans="1:55" s="53" customFormat="1" ht="15.75" x14ac:dyDescent="0.15">
      <c r="A26" s="60" t="s">
        <v>221</v>
      </c>
      <c r="B26" s="61"/>
      <c r="C26" s="62"/>
      <c r="D26" s="62"/>
      <c r="E26" s="62"/>
      <c r="F26" s="63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</row>
    <row r="27" spans="1:55" ht="15" x14ac:dyDescent="0.15">
      <c r="A27" s="54" t="s">
        <v>213</v>
      </c>
      <c r="B27" s="55">
        <v>104.98</v>
      </c>
      <c r="C27" s="56">
        <v>110.15836694294495</v>
      </c>
      <c r="D27" s="56">
        <v>105.37225367595101</v>
      </c>
      <c r="E27" s="56">
        <v>104.03267051542399</v>
      </c>
      <c r="F27" s="57">
        <v>104.03267051542305</v>
      </c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</row>
    <row r="28" spans="1:55" ht="15" x14ac:dyDescent="0.15">
      <c r="A28" s="64" t="s">
        <v>214</v>
      </c>
      <c r="B28" s="65">
        <v>103.83171856319015</v>
      </c>
      <c r="C28" s="66">
        <v>109.56856198000141</v>
      </c>
      <c r="D28" s="66">
        <v>106.12651403563424</v>
      </c>
      <c r="E28" s="66">
        <v>104.63743425267975</v>
      </c>
      <c r="F28" s="67">
        <v>104.03267051542122</v>
      </c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</row>
    <row r="29" spans="1:55" s="53" customFormat="1" ht="15" x14ac:dyDescent="0.15">
      <c r="A29" s="68" t="s">
        <v>222</v>
      </c>
      <c r="B29" s="61"/>
      <c r="C29" s="62"/>
      <c r="D29" s="62"/>
      <c r="E29" s="62"/>
      <c r="F29" s="63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</row>
    <row r="30" spans="1:55" ht="15" x14ac:dyDescent="0.15">
      <c r="A30" s="54" t="s">
        <v>213</v>
      </c>
      <c r="B30" s="55">
        <v>103.53</v>
      </c>
      <c r="C30" s="56">
        <v>111.1538270040466</v>
      </c>
      <c r="D30" s="56">
        <v>101.16263716423245</v>
      </c>
      <c r="E30" s="56">
        <v>105.7643017300234</v>
      </c>
      <c r="F30" s="57">
        <v>104.95551589326439</v>
      </c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</row>
    <row r="31" spans="1:55" ht="15" x14ac:dyDescent="0.15">
      <c r="A31" s="64" t="s">
        <v>217</v>
      </c>
      <c r="B31" s="65">
        <v>103.65434683005792</v>
      </c>
      <c r="C31" s="66">
        <v>105.2199095078324</v>
      </c>
      <c r="D31" s="66">
        <v>108.32326643059515</v>
      </c>
      <c r="E31" s="66">
        <v>103.52192101236204</v>
      </c>
      <c r="F31" s="67">
        <v>105.3511715216269</v>
      </c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</row>
    <row r="32" spans="1:55" s="53" customFormat="1" ht="15" x14ac:dyDescent="0.15">
      <c r="A32" s="68" t="s">
        <v>223</v>
      </c>
      <c r="B32" s="61"/>
      <c r="C32" s="62"/>
      <c r="D32" s="62"/>
      <c r="E32" s="62"/>
      <c r="F32" s="63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</row>
    <row r="33" spans="1:55" ht="15" x14ac:dyDescent="0.15">
      <c r="A33" s="54" t="s">
        <v>213</v>
      </c>
      <c r="B33" s="55">
        <v>105.70540484699572</v>
      </c>
      <c r="C33" s="56">
        <v>109.66555681730297</v>
      </c>
      <c r="D33" s="56">
        <v>107.47586261086676</v>
      </c>
      <c r="E33" s="56">
        <v>103.16734825035067</v>
      </c>
      <c r="F33" s="57">
        <v>103.57151074541341</v>
      </c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</row>
    <row r="34" spans="1:55" s="74" customFormat="1" ht="15.75" thickBot="1" x14ac:dyDescent="0.2">
      <c r="A34" s="70" t="s">
        <v>217</v>
      </c>
      <c r="B34" s="71">
        <v>103.9105011124942</v>
      </c>
      <c r="C34" s="72">
        <v>111.75711575785621</v>
      </c>
      <c r="D34" s="139">
        <v>105.07030189279851</v>
      </c>
      <c r="E34" s="72">
        <v>105.1520563303539</v>
      </c>
      <c r="F34" s="73">
        <v>103.3711473423717</v>
      </c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</row>
    <row r="35" spans="1:55" x14ac:dyDescent="0.15">
      <c r="A35" s="75"/>
      <c r="B35" s="58"/>
      <c r="C35" s="75"/>
      <c r="D35" s="75"/>
      <c r="E35" s="75"/>
      <c r="F35" s="75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</row>
    <row r="36" spans="1:55" x14ac:dyDescent="0.15">
      <c r="A36" s="75"/>
      <c r="B36" s="75"/>
      <c r="C36" s="75"/>
      <c r="D36" s="75"/>
      <c r="E36" s="75"/>
      <c r="F36" s="75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</row>
    <row r="37" spans="1:55" s="46" customFormat="1" x14ac:dyDescent="0.15">
      <c r="A37" s="75"/>
      <c r="B37" s="75"/>
      <c r="C37" s="75"/>
      <c r="D37" s="75"/>
      <c r="E37" s="75"/>
      <c r="F37" s="75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</row>
    <row r="38" spans="1:55" s="46" customFormat="1" x14ac:dyDescent="0.15">
      <c r="A38" s="75"/>
      <c r="B38" s="75"/>
      <c r="C38" s="75"/>
      <c r="D38" s="75"/>
      <c r="E38" s="75"/>
      <c r="F38" s="75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</row>
    <row r="39" spans="1:55" s="46" customFormat="1" x14ac:dyDescent="0.15">
      <c r="A39" s="75"/>
      <c r="B39" s="75"/>
      <c r="C39" s="75"/>
      <c r="D39" s="75"/>
      <c r="E39" s="75"/>
      <c r="F39" s="75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</row>
    <row r="40" spans="1:55" s="46" customFormat="1" x14ac:dyDescent="0.15">
      <c r="A40" s="75"/>
      <c r="B40" s="75"/>
      <c r="C40" s="75"/>
      <c r="D40" s="75"/>
      <c r="E40" s="75"/>
      <c r="F40" s="75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</row>
    <row r="41" spans="1:55" s="46" customFormat="1" x14ac:dyDescent="0.15">
      <c r="A41" s="75"/>
      <c r="B41" s="75"/>
      <c r="C41" s="75"/>
      <c r="D41" s="75"/>
      <c r="E41" s="75"/>
      <c r="F41" s="75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</row>
    <row r="42" spans="1:55" s="46" customFormat="1" x14ac:dyDescent="0.15">
      <c r="A42" s="75"/>
      <c r="B42" s="75"/>
      <c r="C42" s="75"/>
      <c r="D42" s="75"/>
      <c r="E42" s="75"/>
      <c r="F42" s="75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</row>
    <row r="43" spans="1:55" s="46" customFormat="1" x14ac:dyDescent="0.15">
      <c r="A43" s="75"/>
      <c r="B43" s="75"/>
      <c r="C43" s="75"/>
      <c r="D43" s="75"/>
      <c r="E43" s="75"/>
      <c r="F43" s="75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</row>
    <row r="44" spans="1:55" s="46" customFormat="1" x14ac:dyDescent="0.15">
      <c r="A44" s="75"/>
      <c r="B44" s="75"/>
      <c r="C44" s="75"/>
      <c r="D44" s="75"/>
      <c r="E44" s="75"/>
      <c r="F44" s="75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</row>
    <row r="45" spans="1:55" s="46" customFormat="1" x14ac:dyDescent="0.15">
      <c r="A45" s="75"/>
      <c r="B45" s="75"/>
      <c r="C45" s="75"/>
      <c r="D45" s="75"/>
      <c r="E45" s="75"/>
      <c r="F45" s="75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</row>
    <row r="46" spans="1:55" s="46" customFormat="1" x14ac:dyDescent="0.15">
      <c r="A46" s="75"/>
      <c r="B46" s="75"/>
      <c r="C46" s="75"/>
      <c r="D46" s="75"/>
      <c r="E46" s="75"/>
      <c r="F46" s="75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</row>
    <row r="47" spans="1:55" s="46" customFormat="1" x14ac:dyDescent="0.15">
      <c r="A47" s="75"/>
      <c r="B47" s="75"/>
      <c r="C47" s="75"/>
      <c r="D47" s="75"/>
      <c r="E47" s="75"/>
      <c r="F47" s="75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</row>
    <row r="48" spans="1:55" s="46" customFormat="1" x14ac:dyDescent="0.15">
      <c r="A48" s="75"/>
      <c r="B48" s="75"/>
      <c r="C48" s="75"/>
      <c r="D48" s="75"/>
      <c r="E48" s="75"/>
      <c r="F48" s="75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</row>
    <row r="49" spans="1:55" s="46" customFormat="1" x14ac:dyDescent="0.15">
      <c r="A49" s="75"/>
      <c r="B49" s="75"/>
      <c r="C49" s="75"/>
      <c r="D49" s="75"/>
      <c r="E49" s="75"/>
      <c r="F49" s="75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</row>
    <row r="50" spans="1:55" s="46" customFormat="1" x14ac:dyDescent="0.15">
      <c r="A50" s="75"/>
      <c r="B50" s="75"/>
      <c r="C50" s="75"/>
      <c r="D50" s="75"/>
      <c r="E50" s="75"/>
      <c r="F50" s="75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</row>
    <row r="51" spans="1:55" s="46" customFormat="1" x14ac:dyDescent="0.15">
      <c r="A51" s="75"/>
      <c r="B51" s="75"/>
      <c r="C51" s="75"/>
      <c r="D51" s="75"/>
      <c r="E51" s="75"/>
      <c r="F51" s="75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</row>
    <row r="52" spans="1:55" s="46" customFormat="1" x14ac:dyDescent="0.15">
      <c r="A52" s="75"/>
      <c r="B52" s="75"/>
      <c r="C52" s="75"/>
      <c r="D52" s="75"/>
      <c r="E52" s="75"/>
      <c r="F52" s="75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</row>
    <row r="53" spans="1:55" s="46" customFormat="1" x14ac:dyDescent="0.15">
      <c r="A53" s="75"/>
      <c r="B53" s="75"/>
      <c r="C53" s="75"/>
      <c r="D53" s="75"/>
      <c r="E53" s="75"/>
      <c r="F53" s="75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</row>
    <row r="54" spans="1:55" s="46" customFormat="1" x14ac:dyDescent="0.15">
      <c r="A54" s="75"/>
      <c r="B54" s="75"/>
      <c r="C54" s="75"/>
      <c r="D54" s="75"/>
      <c r="E54" s="75"/>
      <c r="F54" s="75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8"/>
      <c r="AV54" s="58"/>
      <c r="AW54" s="58"/>
      <c r="AX54" s="58"/>
      <c r="AY54" s="58"/>
      <c r="AZ54" s="58"/>
      <c r="BA54" s="58"/>
      <c r="BB54" s="58"/>
      <c r="BC54" s="58"/>
    </row>
    <row r="55" spans="1:55" s="46" customFormat="1" x14ac:dyDescent="0.15">
      <c r="A55" s="75"/>
      <c r="B55" s="75"/>
      <c r="C55" s="75"/>
      <c r="D55" s="75"/>
      <c r="E55" s="75"/>
      <c r="F55" s="7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  <c r="AZ55" s="58"/>
      <c r="BA55" s="58"/>
      <c r="BB55" s="58"/>
      <c r="BC55" s="58"/>
    </row>
    <row r="56" spans="1:55" s="46" customFormat="1" x14ac:dyDescent="0.15">
      <c r="A56" s="75"/>
      <c r="B56" s="75"/>
      <c r="C56" s="75"/>
      <c r="D56" s="75"/>
      <c r="E56" s="75"/>
      <c r="F56" s="7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58"/>
    </row>
    <row r="57" spans="1:55" s="46" customFormat="1" x14ac:dyDescent="0.15">
      <c r="A57" s="75"/>
      <c r="B57" s="75"/>
      <c r="C57" s="75"/>
      <c r="D57" s="75"/>
      <c r="E57" s="75"/>
      <c r="F57" s="75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</row>
    <row r="58" spans="1:55" s="46" customFormat="1" x14ac:dyDescent="0.15">
      <c r="A58" s="75"/>
      <c r="B58" s="75"/>
      <c r="C58" s="75"/>
      <c r="D58" s="75"/>
      <c r="E58" s="75"/>
      <c r="F58" s="75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8"/>
      <c r="AT58" s="58"/>
      <c r="AU58" s="58"/>
      <c r="AV58" s="58"/>
      <c r="AW58" s="58"/>
      <c r="AX58" s="58"/>
      <c r="AY58" s="58"/>
      <c r="AZ58" s="58"/>
      <c r="BA58" s="58"/>
      <c r="BB58" s="58"/>
      <c r="BC58" s="58"/>
    </row>
    <row r="59" spans="1:55" s="46" customFormat="1" x14ac:dyDescent="0.15">
      <c r="A59" s="75"/>
      <c r="B59" s="75"/>
      <c r="C59" s="75"/>
      <c r="D59" s="75"/>
      <c r="E59" s="75"/>
      <c r="F59" s="75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8"/>
      <c r="AT59" s="58"/>
      <c r="AU59" s="58"/>
      <c r="AV59" s="58"/>
      <c r="AW59" s="58"/>
      <c r="AX59" s="58"/>
      <c r="AY59" s="58"/>
      <c r="AZ59" s="58"/>
      <c r="BA59" s="58"/>
      <c r="BB59" s="58"/>
      <c r="BC59" s="58"/>
    </row>
    <row r="60" spans="1:55" s="46" customFormat="1" x14ac:dyDescent="0.15">
      <c r="A60" s="75"/>
      <c r="B60" s="75"/>
      <c r="C60" s="75"/>
      <c r="D60" s="75"/>
      <c r="E60" s="75"/>
      <c r="F60" s="75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</row>
    <row r="61" spans="1:55" s="46" customFormat="1" x14ac:dyDescent="0.15">
      <c r="A61" s="75"/>
      <c r="B61" s="75"/>
      <c r="C61" s="75"/>
      <c r="D61" s="75"/>
      <c r="E61" s="75"/>
      <c r="F61" s="75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</row>
    <row r="62" spans="1:55" s="46" customFormat="1" x14ac:dyDescent="0.15">
      <c r="A62" s="75"/>
      <c r="B62" s="75"/>
      <c r="C62" s="75"/>
      <c r="D62" s="75"/>
      <c r="E62" s="75"/>
      <c r="F62" s="75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8"/>
      <c r="BA62" s="58"/>
      <c r="BB62" s="58"/>
      <c r="BC62" s="58"/>
    </row>
    <row r="63" spans="1:55" s="46" customFormat="1" x14ac:dyDescent="0.15">
      <c r="A63" s="75"/>
      <c r="B63" s="75"/>
      <c r="C63" s="75"/>
      <c r="D63" s="75"/>
      <c r="E63" s="75"/>
      <c r="F63" s="75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</row>
    <row r="64" spans="1:55" s="46" customFormat="1" x14ac:dyDescent="0.15">
      <c r="A64" s="75"/>
      <c r="B64" s="75"/>
      <c r="C64" s="75"/>
      <c r="D64" s="75"/>
      <c r="E64" s="75"/>
      <c r="F64" s="75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</row>
    <row r="65" spans="1:55" s="46" customFormat="1" x14ac:dyDescent="0.15">
      <c r="A65" s="75"/>
      <c r="B65" s="75"/>
      <c r="C65" s="75"/>
      <c r="D65" s="75"/>
      <c r="E65" s="75"/>
      <c r="F65" s="75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</row>
    <row r="66" spans="1:55" s="46" customFormat="1" x14ac:dyDescent="0.15">
      <c r="A66" s="75"/>
      <c r="B66" s="75"/>
      <c r="C66" s="75"/>
      <c r="D66" s="75"/>
      <c r="E66" s="75"/>
      <c r="F66" s="75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8"/>
      <c r="BA66" s="58"/>
      <c r="BB66" s="58"/>
      <c r="BC66" s="58"/>
    </row>
    <row r="67" spans="1:55" s="46" customFormat="1" x14ac:dyDescent="0.15">
      <c r="A67" s="75"/>
      <c r="B67" s="75"/>
      <c r="C67" s="75"/>
      <c r="D67" s="75"/>
      <c r="E67" s="75"/>
      <c r="F67" s="75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</row>
    <row r="68" spans="1:55" s="46" customFormat="1" x14ac:dyDescent="0.15">
      <c r="A68" s="75"/>
      <c r="B68" s="75"/>
      <c r="C68" s="75"/>
      <c r="D68" s="75"/>
      <c r="E68" s="75"/>
      <c r="F68" s="75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</row>
    <row r="69" spans="1:55" s="46" customFormat="1" x14ac:dyDescent="0.15">
      <c r="A69" s="75"/>
      <c r="B69" s="75"/>
      <c r="C69" s="75"/>
      <c r="D69" s="75"/>
      <c r="E69" s="75"/>
      <c r="F69" s="75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</row>
    <row r="70" spans="1:55" s="46" customFormat="1" x14ac:dyDescent="0.15">
      <c r="A70" s="75"/>
      <c r="B70" s="75"/>
      <c r="C70" s="75"/>
      <c r="D70" s="75"/>
      <c r="E70" s="75"/>
      <c r="F70" s="75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8"/>
      <c r="AQ70" s="58"/>
      <c r="AR70" s="58"/>
      <c r="AS70" s="58"/>
      <c r="AT70" s="58"/>
      <c r="AU70" s="58"/>
      <c r="AV70" s="58"/>
      <c r="AW70" s="58"/>
      <c r="AX70" s="58"/>
      <c r="AY70" s="58"/>
      <c r="AZ70" s="58"/>
      <c r="BA70" s="58"/>
      <c r="BB70" s="58"/>
      <c r="BC70" s="58"/>
    </row>
    <row r="71" spans="1:55" s="46" customFormat="1" x14ac:dyDescent="0.15">
      <c r="A71" s="75"/>
      <c r="B71" s="75"/>
      <c r="C71" s="75"/>
      <c r="D71" s="75"/>
      <c r="E71" s="75"/>
      <c r="F71" s="75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</row>
    <row r="72" spans="1:55" s="46" customFormat="1" x14ac:dyDescent="0.15">
      <c r="A72" s="75"/>
      <c r="B72" s="75"/>
      <c r="C72" s="75"/>
      <c r="D72" s="75"/>
      <c r="E72" s="75"/>
      <c r="F72" s="75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</row>
    <row r="73" spans="1:55" s="46" customFormat="1" x14ac:dyDescent="0.15">
      <c r="A73" s="75"/>
      <c r="B73" s="75"/>
      <c r="C73" s="75"/>
      <c r="D73" s="75"/>
      <c r="E73" s="75"/>
      <c r="F73" s="75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</row>
    <row r="74" spans="1:55" s="46" customFormat="1" x14ac:dyDescent="0.15">
      <c r="A74" s="75"/>
      <c r="B74" s="75"/>
      <c r="C74" s="75"/>
      <c r="D74" s="75"/>
      <c r="E74" s="75"/>
      <c r="F74" s="75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</row>
    <row r="75" spans="1:55" s="46" customFormat="1" x14ac:dyDescent="0.15">
      <c r="A75" s="75"/>
      <c r="B75" s="75"/>
      <c r="C75" s="75"/>
      <c r="D75" s="75"/>
      <c r="E75" s="75"/>
      <c r="F75" s="75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</row>
    <row r="76" spans="1:55" s="46" customFormat="1" x14ac:dyDescent="0.15">
      <c r="A76" s="75"/>
      <c r="B76" s="75"/>
      <c r="C76" s="75"/>
      <c r="D76" s="75"/>
      <c r="E76" s="75"/>
      <c r="F76" s="75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</row>
    <row r="77" spans="1:55" s="46" customFormat="1" x14ac:dyDescent="0.15">
      <c r="A77" s="75"/>
      <c r="B77" s="75"/>
      <c r="C77" s="75"/>
      <c r="D77" s="75"/>
      <c r="E77" s="75"/>
      <c r="F77" s="75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</row>
    <row r="78" spans="1:55" s="46" customFormat="1" x14ac:dyDescent="0.15">
      <c r="A78" s="75"/>
      <c r="B78" s="75"/>
      <c r="C78" s="75"/>
      <c r="D78" s="75"/>
      <c r="E78" s="75"/>
      <c r="F78" s="75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</row>
    <row r="79" spans="1:55" s="46" customFormat="1" x14ac:dyDescent="0.15">
      <c r="A79" s="75"/>
      <c r="B79" s="75"/>
      <c r="C79" s="75"/>
      <c r="D79" s="75"/>
      <c r="E79" s="75"/>
      <c r="F79" s="75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</row>
    <row r="80" spans="1:55" s="46" customFormat="1" x14ac:dyDescent="0.15">
      <c r="A80" s="75"/>
      <c r="B80" s="75"/>
      <c r="C80" s="75"/>
      <c r="D80" s="75"/>
      <c r="E80" s="75"/>
      <c r="F80" s="75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</row>
    <row r="81" spans="1:55" s="46" customFormat="1" x14ac:dyDescent="0.15">
      <c r="A81" s="75"/>
      <c r="B81" s="75"/>
      <c r="C81" s="75"/>
      <c r="D81" s="75"/>
      <c r="E81" s="75"/>
      <c r="F81" s="75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</row>
    <row r="82" spans="1:55" s="46" customFormat="1" x14ac:dyDescent="0.15">
      <c r="A82" s="75"/>
      <c r="B82" s="75"/>
      <c r="C82" s="75"/>
      <c r="D82" s="75"/>
      <c r="E82" s="75"/>
      <c r="F82" s="75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</row>
    <row r="83" spans="1:55" s="46" customFormat="1" x14ac:dyDescent="0.15">
      <c r="A83" s="75"/>
      <c r="B83" s="75"/>
      <c r="C83" s="75"/>
      <c r="D83" s="75"/>
      <c r="E83" s="75"/>
      <c r="F83" s="75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</row>
    <row r="84" spans="1:55" s="46" customFormat="1" x14ac:dyDescent="0.15">
      <c r="A84" s="75"/>
      <c r="B84" s="75"/>
      <c r="C84" s="75"/>
      <c r="D84" s="75"/>
      <c r="E84" s="75"/>
      <c r="F84" s="75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</row>
    <row r="85" spans="1:55" s="46" customFormat="1" x14ac:dyDescent="0.15">
      <c r="A85" s="75"/>
      <c r="B85" s="75"/>
      <c r="C85" s="75"/>
      <c r="D85" s="75"/>
      <c r="E85" s="75"/>
      <c r="F85" s="75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</row>
    <row r="86" spans="1:55" s="46" customFormat="1" x14ac:dyDescent="0.15">
      <c r="A86" s="75"/>
      <c r="B86" s="75"/>
      <c r="C86" s="75"/>
      <c r="D86" s="75"/>
      <c r="E86" s="75"/>
      <c r="F86" s="75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</row>
    <row r="87" spans="1:55" s="46" customFormat="1" x14ac:dyDescent="0.15">
      <c r="A87" s="75"/>
      <c r="B87" s="75"/>
      <c r="C87" s="75"/>
      <c r="D87" s="75"/>
      <c r="E87" s="75"/>
      <c r="F87" s="75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</row>
    <row r="88" spans="1:55" s="46" customFormat="1" x14ac:dyDescent="0.15">
      <c r="A88" s="75"/>
      <c r="B88" s="75"/>
      <c r="C88" s="75"/>
      <c r="D88" s="75"/>
      <c r="E88" s="75"/>
      <c r="F88" s="75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</row>
    <row r="89" spans="1:55" s="46" customFormat="1" x14ac:dyDescent="0.15">
      <c r="A89" s="75"/>
      <c r="B89" s="75"/>
      <c r="C89" s="75"/>
      <c r="D89" s="75"/>
      <c r="E89" s="75"/>
      <c r="F89" s="75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</row>
    <row r="90" spans="1:55" s="46" customFormat="1" x14ac:dyDescent="0.15">
      <c r="A90" s="75"/>
      <c r="B90" s="75"/>
      <c r="C90" s="75"/>
      <c r="D90" s="75"/>
      <c r="E90" s="75"/>
      <c r="F90" s="75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</row>
    <row r="91" spans="1:55" s="46" customFormat="1" x14ac:dyDescent="0.15">
      <c r="A91" s="75"/>
      <c r="B91" s="75"/>
      <c r="C91" s="75"/>
      <c r="D91" s="75"/>
      <c r="E91" s="75"/>
      <c r="F91" s="75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</row>
    <row r="92" spans="1:55" s="46" customFormat="1" x14ac:dyDescent="0.15">
      <c r="A92" s="75"/>
      <c r="B92" s="75"/>
      <c r="C92" s="75"/>
      <c r="D92" s="75"/>
      <c r="E92" s="75"/>
      <c r="F92" s="75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</row>
    <row r="93" spans="1:55" s="46" customFormat="1" x14ac:dyDescent="0.15">
      <c r="A93" s="75"/>
      <c r="B93" s="75"/>
      <c r="C93" s="75"/>
      <c r="D93" s="75"/>
      <c r="E93" s="75"/>
      <c r="F93" s="75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</row>
    <row r="94" spans="1:55" s="46" customFormat="1" x14ac:dyDescent="0.15">
      <c r="A94" s="75"/>
      <c r="B94" s="75"/>
      <c r="C94" s="75"/>
      <c r="D94" s="75"/>
      <c r="E94" s="75"/>
      <c r="F94" s="75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</row>
    <row r="95" spans="1:55" s="46" customFormat="1" x14ac:dyDescent="0.15">
      <c r="A95" s="75"/>
      <c r="B95" s="75"/>
      <c r="C95" s="75"/>
      <c r="D95" s="75"/>
      <c r="E95" s="75"/>
      <c r="F95" s="75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</row>
    <row r="96" spans="1:55" s="46" customFormat="1" x14ac:dyDescent="0.15">
      <c r="A96" s="75"/>
      <c r="B96" s="75"/>
      <c r="C96" s="75"/>
      <c r="D96" s="75"/>
      <c r="E96" s="75"/>
      <c r="F96" s="75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</row>
    <row r="97" spans="1:55" s="46" customFormat="1" x14ac:dyDescent="0.15">
      <c r="A97" s="75"/>
      <c r="B97" s="75"/>
      <c r="C97" s="75"/>
      <c r="D97" s="75"/>
      <c r="E97" s="75"/>
      <c r="F97" s="75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</row>
    <row r="98" spans="1:55" s="46" customFormat="1" x14ac:dyDescent="0.15">
      <c r="A98" s="75"/>
      <c r="B98" s="75"/>
      <c r="C98" s="75"/>
      <c r="D98" s="75"/>
      <c r="E98" s="75"/>
      <c r="F98" s="75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8"/>
      <c r="AQ98" s="58"/>
      <c r="AR98" s="58"/>
      <c r="AS98" s="58"/>
      <c r="AT98" s="58"/>
      <c r="AU98" s="58"/>
      <c r="AV98" s="58"/>
      <c r="AW98" s="58"/>
      <c r="AX98" s="58"/>
      <c r="AY98" s="58"/>
      <c r="AZ98" s="58"/>
      <c r="BA98" s="58"/>
      <c r="BB98" s="58"/>
      <c r="BC98" s="58"/>
    </row>
    <row r="99" spans="1:55" s="46" customFormat="1" x14ac:dyDescent="0.15">
      <c r="A99" s="75"/>
      <c r="B99" s="75"/>
      <c r="C99" s="75"/>
      <c r="D99" s="75"/>
      <c r="E99" s="75"/>
      <c r="F99" s="75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8"/>
      <c r="AQ99" s="58"/>
      <c r="AR99" s="58"/>
      <c r="AS99" s="58"/>
      <c r="AT99" s="58"/>
      <c r="AU99" s="58"/>
      <c r="AV99" s="58"/>
      <c r="AW99" s="58"/>
      <c r="AX99" s="58"/>
      <c r="AY99" s="58"/>
      <c r="AZ99" s="58"/>
      <c r="BA99" s="58"/>
      <c r="BB99" s="58"/>
      <c r="BC99" s="58"/>
    </row>
    <row r="100" spans="1:55" s="46" customFormat="1" x14ac:dyDescent="0.15">
      <c r="A100" s="75"/>
      <c r="B100" s="75"/>
      <c r="C100" s="75"/>
      <c r="D100" s="75"/>
      <c r="E100" s="75"/>
      <c r="F100" s="75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8"/>
      <c r="AQ100" s="58"/>
      <c r="AR100" s="58"/>
      <c r="AS100" s="58"/>
      <c r="AT100" s="58"/>
      <c r="AU100" s="58"/>
      <c r="AV100" s="58"/>
      <c r="AW100" s="58"/>
      <c r="AX100" s="58"/>
      <c r="AY100" s="58"/>
      <c r="AZ100" s="58"/>
      <c r="BA100" s="58"/>
      <c r="BB100" s="58"/>
      <c r="BC100" s="58"/>
    </row>
    <row r="101" spans="1:55" s="46" customFormat="1" x14ac:dyDescent="0.15">
      <c r="A101" s="75"/>
      <c r="B101" s="75"/>
      <c r="C101" s="75"/>
      <c r="D101" s="75"/>
      <c r="E101" s="75"/>
      <c r="F101" s="75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8"/>
      <c r="AQ101" s="58"/>
      <c r="AR101" s="58"/>
      <c r="AS101" s="58"/>
      <c r="AT101" s="58"/>
      <c r="AU101" s="58"/>
      <c r="AV101" s="58"/>
      <c r="AW101" s="58"/>
      <c r="AX101" s="58"/>
      <c r="AY101" s="58"/>
      <c r="AZ101" s="58"/>
      <c r="BA101" s="58"/>
      <c r="BB101" s="58"/>
      <c r="BC101" s="58"/>
    </row>
    <row r="102" spans="1:55" s="46" customFormat="1" x14ac:dyDescent="0.15">
      <c r="A102" s="75"/>
      <c r="B102" s="75"/>
      <c r="C102" s="75"/>
      <c r="D102" s="75"/>
      <c r="E102" s="75"/>
      <c r="F102" s="75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58"/>
      <c r="AR102" s="58"/>
      <c r="AS102" s="58"/>
      <c r="AT102" s="58"/>
      <c r="AU102" s="58"/>
      <c r="AV102" s="58"/>
      <c r="AW102" s="58"/>
      <c r="AX102" s="58"/>
      <c r="AY102" s="58"/>
      <c r="AZ102" s="58"/>
      <c r="BA102" s="58"/>
      <c r="BB102" s="58"/>
      <c r="BC102" s="58"/>
    </row>
    <row r="103" spans="1:55" s="46" customFormat="1" x14ac:dyDescent="0.15">
      <c r="A103" s="75"/>
      <c r="B103" s="75"/>
      <c r="C103" s="75"/>
      <c r="D103" s="75"/>
      <c r="E103" s="75"/>
      <c r="F103" s="75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</row>
    <row r="104" spans="1:55" s="46" customFormat="1" x14ac:dyDescent="0.15">
      <c r="A104" s="75"/>
      <c r="B104" s="75"/>
      <c r="C104" s="75"/>
      <c r="D104" s="75"/>
      <c r="E104" s="75"/>
      <c r="F104" s="75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8"/>
      <c r="AQ104" s="58"/>
      <c r="AR104" s="58"/>
      <c r="AS104" s="58"/>
      <c r="AT104" s="58"/>
      <c r="AU104" s="58"/>
      <c r="AV104" s="58"/>
      <c r="AW104" s="58"/>
      <c r="AX104" s="58"/>
      <c r="AY104" s="58"/>
      <c r="AZ104" s="58"/>
      <c r="BA104" s="58"/>
      <c r="BB104" s="58"/>
      <c r="BC104" s="58"/>
    </row>
    <row r="105" spans="1:55" s="46" customFormat="1" x14ac:dyDescent="0.15">
      <c r="A105" s="75"/>
      <c r="B105" s="75"/>
      <c r="C105" s="75"/>
      <c r="D105" s="75"/>
      <c r="E105" s="75"/>
      <c r="F105" s="75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8"/>
      <c r="AQ105" s="58"/>
      <c r="AR105" s="58"/>
      <c r="AS105" s="58"/>
      <c r="AT105" s="58"/>
      <c r="AU105" s="58"/>
      <c r="AV105" s="58"/>
      <c r="AW105" s="58"/>
      <c r="AX105" s="58"/>
      <c r="AY105" s="58"/>
      <c r="AZ105" s="58"/>
      <c r="BA105" s="58"/>
      <c r="BB105" s="58"/>
      <c r="BC105" s="58"/>
    </row>
    <row r="106" spans="1:55" s="46" customFormat="1" x14ac:dyDescent="0.15">
      <c r="A106" s="75"/>
      <c r="B106" s="75"/>
      <c r="C106" s="75"/>
      <c r="D106" s="75"/>
      <c r="E106" s="75"/>
      <c r="F106" s="75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</row>
    <row r="107" spans="1:55" s="46" customFormat="1" x14ac:dyDescent="0.15">
      <c r="A107" s="75"/>
      <c r="B107" s="75"/>
      <c r="C107" s="75"/>
      <c r="D107" s="75"/>
      <c r="E107" s="75"/>
      <c r="F107" s="75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8"/>
      <c r="AQ107" s="58"/>
      <c r="AR107" s="58"/>
      <c r="AS107" s="58"/>
      <c r="AT107" s="58"/>
      <c r="AU107" s="58"/>
      <c r="AV107" s="58"/>
      <c r="AW107" s="58"/>
      <c r="AX107" s="58"/>
      <c r="AY107" s="58"/>
      <c r="AZ107" s="58"/>
      <c r="BA107" s="58"/>
      <c r="BB107" s="58"/>
      <c r="BC107" s="58"/>
    </row>
    <row r="108" spans="1:55" s="46" customFormat="1" x14ac:dyDescent="0.15">
      <c r="A108" s="75"/>
      <c r="B108" s="75"/>
      <c r="C108" s="75"/>
      <c r="D108" s="75"/>
      <c r="E108" s="75"/>
      <c r="F108" s="75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</row>
    <row r="109" spans="1:55" s="46" customFormat="1" x14ac:dyDescent="0.15">
      <c r="A109" s="75"/>
      <c r="B109" s="75"/>
      <c r="C109" s="75"/>
      <c r="D109" s="75"/>
      <c r="E109" s="75"/>
      <c r="F109" s="75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8"/>
      <c r="AQ109" s="58"/>
      <c r="AR109" s="58"/>
      <c r="AS109" s="58"/>
      <c r="AT109" s="58"/>
      <c r="AU109" s="58"/>
      <c r="AV109" s="58"/>
      <c r="AW109" s="58"/>
      <c r="AX109" s="58"/>
      <c r="AY109" s="58"/>
      <c r="AZ109" s="58"/>
      <c r="BA109" s="58"/>
      <c r="BB109" s="58"/>
      <c r="BC109" s="58"/>
    </row>
    <row r="110" spans="1:55" s="46" customFormat="1" x14ac:dyDescent="0.15">
      <c r="A110" s="75"/>
      <c r="B110" s="75"/>
      <c r="C110" s="75"/>
      <c r="D110" s="75"/>
      <c r="E110" s="75"/>
      <c r="F110" s="75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</row>
    <row r="111" spans="1:55" s="46" customFormat="1" x14ac:dyDescent="0.15">
      <c r="A111" s="75"/>
      <c r="B111" s="75"/>
      <c r="C111" s="75"/>
      <c r="D111" s="75"/>
      <c r="E111" s="75"/>
      <c r="F111" s="75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8"/>
      <c r="AQ111" s="58"/>
      <c r="AR111" s="58"/>
      <c r="AS111" s="58"/>
      <c r="AT111" s="58"/>
      <c r="AU111" s="58"/>
      <c r="AV111" s="58"/>
      <c r="AW111" s="58"/>
      <c r="AX111" s="58"/>
      <c r="AY111" s="58"/>
      <c r="AZ111" s="58"/>
      <c r="BA111" s="58"/>
      <c r="BB111" s="58"/>
      <c r="BC111" s="58"/>
    </row>
    <row r="112" spans="1:55" s="46" customFormat="1" x14ac:dyDescent="0.15">
      <c r="A112" s="75"/>
      <c r="B112" s="75"/>
      <c r="C112" s="75"/>
      <c r="D112" s="75"/>
      <c r="E112" s="75"/>
      <c r="F112" s="75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58"/>
      <c r="AT112" s="58"/>
      <c r="AU112" s="58"/>
      <c r="AV112" s="58"/>
      <c r="AW112" s="58"/>
      <c r="AX112" s="58"/>
      <c r="AY112" s="58"/>
      <c r="AZ112" s="58"/>
      <c r="BA112" s="58"/>
      <c r="BB112" s="58"/>
      <c r="BC112" s="58"/>
    </row>
    <row r="113" spans="1:55" s="46" customFormat="1" x14ac:dyDescent="0.15">
      <c r="A113" s="75"/>
      <c r="B113" s="75"/>
      <c r="C113" s="75"/>
      <c r="D113" s="75"/>
      <c r="E113" s="75"/>
      <c r="F113" s="75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</row>
    <row r="114" spans="1:55" s="46" customFormat="1" x14ac:dyDescent="0.15">
      <c r="A114" s="75"/>
      <c r="B114" s="75"/>
      <c r="C114" s="75"/>
      <c r="D114" s="75"/>
      <c r="E114" s="75"/>
      <c r="F114" s="75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</row>
    <row r="115" spans="1:55" s="46" customFormat="1" x14ac:dyDescent="0.15">
      <c r="A115" s="75"/>
      <c r="B115" s="75"/>
      <c r="C115" s="75"/>
      <c r="D115" s="75"/>
      <c r="E115" s="75"/>
      <c r="F115" s="75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</row>
    <row r="116" spans="1:55" s="46" customFormat="1" x14ac:dyDescent="0.15">
      <c r="A116" s="75"/>
      <c r="B116" s="75"/>
      <c r="C116" s="75"/>
      <c r="D116" s="75"/>
      <c r="E116" s="75"/>
      <c r="F116" s="75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</row>
    <row r="117" spans="1:55" s="46" customFormat="1" x14ac:dyDescent="0.15">
      <c r="A117" s="75"/>
      <c r="B117" s="75"/>
      <c r="C117" s="75"/>
      <c r="D117" s="75"/>
      <c r="E117" s="75"/>
      <c r="F117" s="75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</row>
    <row r="118" spans="1:55" s="46" customFormat="1" x14ac:dyDescent="0.15">
      <c r="A118" s="75"/>
      <c r="B118" s="75"/>
      <c r="C118" s="75"/>
      <c r="D118" s="75"/>
      <c r="E118" s="75"/>
      <c r="F118" s="75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</row>
    <row r="119" spans="1:55" s="46" customFormat="1" x14ac:dyDescent="0.15">
      <c r="A119" s="75"/>
      <c r="B119" s="75"/>
      <c r="C119" s="75"/>
      <c r="D119" s="75"/>
      <c r="E119" s="75"/>
      <c r="F119" s="75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8"/>
      <c r="AQ119" s="58"/>
      <c r="AR119" s="58"/>
      <c r="AS119" s="58"/>
      <c r="AT119" s="58"/>
      <c r="AU119" s="58"/>
      <c r="AV119" s="58"/>
      <c r="AW119" s="58"/>
      <c r="AX119" s="58"/>
      <c r="AY119" s="58"/>
      <c r="AZ119" s="58"/>
      <c r="BA119" s="58"/>
      <c r="BB119" s="58"/>
      <c r="BC119" s="58"/>
    </row>
    <row r="120" spans="1:55" s="46" customFormat="1" x14ac:dyDescent="0.15">
      <c r="A120" s="75"/>
      <c r="B120" s="75"/>
      <c r="C120" s="75"/>
      <c r="D120" s="75"/>
      <c r="E120" s="75"/>
      <c r="F120" s="75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8"/>
      <c r="AQ120" s="58"/>
      <c r="AR120" s="58"/>
      <c r="AS120" s="58"/>
      <c r="AT120" s="58"/>
      <c r="AU120" s="58"/>
      <c r="AV120" s="58"/>
      <c r="AW120" s="58"/>
      <c r="AX120" s="58"/>
      <c r="AY120" s="58"/>
      <c r="AZ120" s="58"/>
      <c r="BA120" s="58"/>
      <c r="BB120" s="58"/>
      <c r="BC120" s="58"/>
    </row>
    <row r="121" spans="1:55" s="46" customFormat="1" x14ac:dyDescent="0.15">
      <c r="A121" s="75"/>
      <c r="B121" s="75"/>
      <c r="C121" s="75"/>
      <c r="D121" s="75"/>
      <c r="E121" s="75"/>
      <c r="F121" s="75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</row>
    <row r="122" spans="1:55" s="46" customFormat="1" x14ac:dyDescent="0.15">
      <c r="A122" s="75"/>
      <c r="B122" s="75"/>
      <c r="C122" s="75"/>
      <c r="D122" s="75"/>
      <c r="E122" s="75"/>
      <c r="F122" s="75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</row>
    <row r="123" spans="1:55" s="46" customFormat="1" x14ac:dyDescent="0.15">
      <c r="A123" s="75"/>
      <c r="B123" s="75"/>
      <c r="C123" s="75"/>
      <c r="D123" s="75"/>
      <c r="E123" s="75"/>
      <c r="F123" s="75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</row>
    <row r="124" spans="1:55" s="46" customFormat="1" x14ac:dyDescent="0.15">
      <c r="A124" s="75"/>
      <c r="B124" s="75"/>
      <c r="C124" s="75"/>
      <c r="D124" s="75"/>
      <c r="E124" s="75"/>
      <c r="F124" s="75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58"/>
    </row>
    <row r="125" spans="1:55" s="46" customFormat="1" x14ac:dyDescent="0.15">
      <c r="A125" s="75"/>
      <c r="B125" s="75"/>
      <c r="C125" s="75"/>
      <c r="D125" s="75"/>
      <c r="E125" s="75"/>
      <c r="F125" s="75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8"/>
      <c r="AQ125" s="58"/>
      <c r="AR125" s="58"/>
      <c r="AS125" s="58"/>
      <c r="AT125" s="58"/>
      <c r="AU125" s="58"/>
      <c r="AV125" s="58"/>
      <c r="AW125" s="58"/>
      <c r="AX125" s="58"/>
      <c r="AY125" s="58"/>
      <c r="AZ125" s="58"/>
      <c r="BA125" s="58"/>
      <c r="BB125" s="58"/>
      <c r="BC125" s="58"/>
    </row>
    <row r="126" spans="1:55" s="46" customFormat="1" x14ac:dyDescent="0.15">
      <c r="A126" s="75"/>
      <c r="B126" s="75"/>
      <c r="C126" s="75"/>
      <c r="D126" s="75"/>
      <c r="E126" s="75"/>
      <c r="F126" s="75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</row>
    <row r="127" spans="1:55" s="46" customFormat="1" x14ac:dyDescent="0.15">
      <c r="A127" s="75"/>
      <c r="B127" s="75"/>
      <c r="C127" s="75"/>
      <c r="D127" s="75"/>
      <c r="E127" s="75"/>
      <c r="F127" s="75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8"/>
      <c r="AQ127" s="58"/>
      <c r="AR127" s="58"/>
      <c r="AS127" s="58"/>
      <c r="AT127" s="58"/>
      <c r="AU127" s="58"/>
      <c r="AV127" s="58"/>
      <c r="AW127" s="58"/>
      <c r="AX127" s="58"/>
      <c r="AY127" s="58"/>
      <c r="AZ127" s="58"/>
      <c r="BA127" s="58"/>
      <c r="BB127" s="58"/>
      <c r="BC127" s="58"/>
    </row>
    <row r="128" spans="1:55" s="46" customFormat="1" x14ac:dyDescent="0.15">
      <c r="A128" s="75"/>
      <c r="B128" s="75"/>
      <c r="C128" s="75"/>
      <c r="D128" s="75"/>
      <c r="E128" s="75"/>
      <c r="F128" s="75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</row>
    <row r="129" spans="1:55" s="46" customFormat="1" x14ac:dyDescent="0.15">
      <c r="A129" s="75"/>
      <c r="B129" s="75"/>
      <c r="C129" s="75"/>
      <c r="D129" s="75"/>
      <c r="E129" s="75"/>
      <c r="F129" s="75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8"/>
      <c r="AQ129" s="58"/>
      <c r="AR129" s="58"/>
      <c r="AS129" s="58"/>
      <c r="AT129" s="58"/>
      <c r="AU129" s="58"/>
      <c r="AV129" s="58"/>
      <c r="AW129" s="58"/>
      <c r="AX129" s="58"/>
      <c r="AY129" s="58"/>
      <c r="AZ129" s="58"/>
      <c r="BA129" s="58"/>
      <c r="BB129" s="58"/>
      <c r="BC129" s="58"/>
    </row>
    <row r="130" spans="1:55" s="46" customFormat="1" x14ac:dyDescent="0.15">
      <c r="A130" s="75"/>
      <c r="B130" s="75"/>
      <c r="C130" s="75"/>
      <c r="D130" s="75"/>
      <c r="E130" s="75"/>
      <c r="F130" s="75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8"/>
      <c r="AQ130" s="58"/>
      <c r="AR130" s="58"/>
      <c r="AS130" s="58"/>
      <c r="AT130" s="58"/>
      <c r="AU130" s="58"/>
      <c r="AV130" s="58"/>
      <c r="AW130" s="58"/>
      <c r="AX130" s="58"/>
      <c r="AY130" s="58"/>
      <c r="AZ130" s="58"/>
      <c r="BA130" s="58"/>
      <c r="BB130" s="58"/>
      <c r="BC130" s="58"/>
    </row>
    <row r="131" spans="1:55" s="46" customFormat="1" x14ac:dyDescent="0.15">
      <c r="A131" s="75"/>
      <c r="B131" s="75"/>
      <c r="C131" s="75"/>
      <c r="D131" s="75"/>
      <c r="E131" s="75"/>
      <c r="F131" s="75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</row>
    <row r="132" spans="1:55" s="46" customFormat="1" x14ac:dyDescent="0.15">
      <c r="A132" s="75"/>
      <c r="B132" s="75"/>
      <c r="C132" s="75"/>
      <c r="D132" s="75"/>
      <c r="E132" s="75"/>
      <c r="F132" s="75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8"/>
      <c r="AQ132" s="58"/>
      <c r="AR132" s="58"/>
      <c r="AS132" s="58"/>
      <c r="AT132" s="58"/>
      <c r="AU132" s="58"/>
      <c r="AV132" s="58"/>
      <c r="AW132" s="58"/>
      <c r="AX132" s="58"/>
      <c r="AY132" s="58"/>
      <c r="AZ132" s="58"/>
      <c r="BA132" s="58"/>
      <c r="BB132" s="58"/>
      <c r="BC132" s="58"/>
    </row>
    <row r="133" spans="1:55" s="46" customFormat="1" x14ac:dyDescent="0.15">
      <c r="A133" s="75"/>
      <c r="B133" s="75"/>
      <c r="C133" s="75"/>
      <c r="D133" s="75"/>
      <c r="E133" s="75"/>
      <c r="F133" s="75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</row>
    <row r="134" spans="1:55" s="46" customFormat="1" x14ac:dyDescent="0.15">
      <c r="A134" s="75"/>
      <c r="B134" s="75"/>
      <c r="C134" s="75"/>
      <c r="D134" s="75"/>
      <c r="E134" s="75"/>
      <c r="F134" s="75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8"/>
      <c r="AQ134" s="58"/>
      <c r="AR134" s="58"/>
      <c r="AS134" s="58"/>
      <c r="AT134" s="58"/>
      <c r="AU134" s="58"/>
      <c r="AV134" s="58"/>
      <c r="AW134" s="58"/>
      <c r="AX134" s="58"/>
      <c r="AY134" s="58"/>
      <c r="AZ134" s="58"/>
      <c r="BA134" s="58"/>
      <c r="BB134" s="58"/>
      <c r="BC134" s="58"/>
    </row>
    <row r="135" spans="1:55" s="46" customFormat="1" x14ac:dyDescent="0.15">
      <c r="A135" s="75"/>
      <c r="B135" s="75"/>
      <c r="C135" s="75"/>
      <c r="D135" s="75"/>
      <c r="E135" s="75"/>
      <c r="F135" s="75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8"/>
      <c r="AQ135" s="58"/>
      <c r="AR135" s="58"/>
      <c r="AS135" s="58"/>
      <c r="AT135" s="58"/>
      <c r="AU135" s="58"/>
      <c r="AV135" s="58"/>
      <c r="AW135" s="58"/>
      <c r="AX135" s="58"/>
      <c r="AY135" s="58"/>
      <c r="AZ135" s="58"/>
      <c r="BA135" s="58"/>
      <c r="BB135" s="58"/>
      <c r="BC135" s="58"/>
    </row>
    <row r="136" spans="1:55" s="46" customFormat="1" x14ac:dyDescent="0.15">
      <c r="A136" s="75"/>
      <c r="B136" s="75"/>
      <c r="C136" s="75"/>
      <c r="D136" s="75"/>
      <c r="E136" s="75"/>
      <c r="F136" s="75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</row>
    <row r="137" spans="1:55" s="46" customFormat="1" x14ac:dyDescent="0.15">
      <c r="A137" s="75"/>
      <c r="B137" s="75"/>
      <c r="C137" s="75"/>
      <c r="D137" s="75"/>
      <c r="E137" s="75"/>
      <c r="F137" s="75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8"/>
      <c r="AQ137" s="58"/>
      <c r="AR137" s="58"/>
      <c r="AS137" s="58"/>
      <c r="AT137" s="58"/>
      <c r="AU137" s="58"/>
      <c r="AV137" s="58"/>
      <c r="AW137" s="58"/>
      <c r="AX137" s="58"/>
      <c r="AY137" s="58"/>
      <c r="AZ137" s="58"/>
      <c r="BA137" s="58"/>
      <c r="BB137" s="58"/>
      <c r="BC137" s="58"/>
    </row>
    <row r="138" spans="1:55" s="46" customFormat="1" x14ac:dyDescent="0.15">
      <c r="A138" s="75"/>
      <c r="B138" s="75"/>
      <c r="C138" s="75"/>
      <c r="D138" s="75"/>
      <c r="E138" s="75"/>
      <c r="F138" s="75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</row>
    <row r="139" spans="1:55" s="46" customFormat="1" x14ac:dyDescent="0.15">
      <c r="A139" s="75"/>
      <c r="B139" s="75"/>
      <c r="C139" s="75"/>
      <c r="D139" s="75"/>
      <c r="E139" s="75"/>
      <c r="F139" s="75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8"/>
      <c r="AQ139" s="58"/>
      <c r="AR139" s="58"/>
      <c r="AS139" s="58"/>
      <c r="AT139" s="58"/>
      <c r="AU139" s="58"/>
      <c r="AV139" s="58"/>
      <c r="AW139" s="58"/>
      <c r="AX139" s="58"/>
      <c r="AY139" s="58"/>
      <c r="AZ139" s="58"/>
      <c r="BA139" s="58"/>
      <c r="BB139" s="58"/>
      <c r="BC139" s="58"/>
    </row>
    <row r="140" spans="1:55" s="46" customFormat="1" x14ac:dyDescent="0.15">
      <c r="A140" s="75"/>
      <c r="B140" s="75"/>
      <c r="C140" s="75"/>
      <c r="D140" s="75"/>
      <c r="E140" s="75"/>
      <c r="F140" s="75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8"/>
      <c r="AQ140" s="58"/>
      <c r="AR140" s="58"/>
      <c r="AS140" s="58"/>
      <c r="AT140" s="58"/>
      <c r="AU140" s="58"/>
      <c r="AV140" s="58"/>
      <c r="AW140" s="58"/>
      <c r="AX140" s="58"/>
      <c r="AY140" s="58"/>
      <c r="AZ140" s="58"/>
      <c r="BA140" s="58"/>
      <c r="BB140" s="58"/>
      <c r="BC140" s="58"/>
    </row>
    <row r="141" spans="1:55" s="46" customFormat="1" x14ac:dyDescent="0.15">
      <c r="A141" s="75"/>
      <c r="B141" s="75"/>
      <c r="C141" s="75"/>
      <c r="D141" s="75"/>
      <c r="E141" s="75"/>
      <c r="F141" s="75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8"/>
      <c r="AQ141" s="58"/>
      <c r="AR141" s="58"/>
      <c r="AS141" s="58"/>
      <c r="AT141" s="58"/>
      <c r="AU141" s="58"/>
      <c r="AV141" s="58"/>
      <c r="AW141" s="58"/>
      <c r="AX141" s="58"/>
      <c r="AY141" s="58"/>
      <c r="AZ141" s="58"/>
      <c r="BA141" s="58"/>
      <c r="BB141" s="58"/>
      <c r="BC141" s="58"/>
    </row>
    <row r="142" spans="1:55" s="46" customFormat="1" x14ac:dyDescent="0.15">
      <c r="A142" s="75"/>
      <c r="B142" s="75"/>
      <c r="C142" s="75"/>
      <c r="D142" s="75"/>
      <c r="E142" s="75"/>
      <c r="F142" s="75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8"/>
      <c r="AQ142" s="58"/>
      <c r="AR142" s="58"/>
      <c r="AS142" s="58"/>
      <c r="AT142" s="58"/>
      <c r="AU142" s="58"/>
      <c r="AV142" s="58"/>
      <c r="AW142" s="58"/>
      <c r="AX142" s="58"/>
      <c r="AY142" s="58"/>
      <c r="AZ142" s="58"/>
      <c r="BA142" s="58"/>
      <c r="BB142" s="58"/>
      <c r="BC142" s="58"/>
    </row>
    <row r="143" spans="1:55" s="46" customFormat="1" x14ac:dyDescent="0.15">
      <c r="A143" s="75"/>
      <c r="B143" s="75"/>
      <c r="C143" s="75"/>
      <c r="D143" s="75"/>
      <c r="E143" s="75"/>
      <c r="F143" s="75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8"/>
      <c r="AQ143" s="58"/>
      <c r="AR143" s="58"/>
      <c r="AS143" s="58"/>
      <c r="AT143" s="58"/>
      <c r="AU143" s="58"/>
      <c r="AV143" s="58"/>
      <c r="AW143" s="58"/>
      <c r="AX143" s="58"/>
      <c r="AY143" s="58"/>
      <c r="AZ143" s="58"/>
      <c r="BA143" s="58"/>
      <c r="BB143" s="58"/>
      <c r="BC143" s="58"/>
    </row>
    <row r="144" spans="1:55" s="46" customFormat="1" x14ac:dyDescent="0.15">
      <c r="A144" s="75"/>
      <c r="B144" s="75"/>
      <c r="C144" s="75"/>
      <c r="D144" s="75"/>
      <c r="E144" s="75"/>
      <c r="F144" s="75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8"/>
      <c r="AQ144" s="58"/>
      <c r="AR144" s="58"/>
      <c r="AS144" s="58"/>
      <c r="AT144" s="58"/>
      <c r="AU144" s="58"/>
      <c r="AV144" s="58"/>
      <c r="AW144" s="58"/>
      <c r="AX144" s="58"/>
      <c r="AY144" s="58"/>
      <c r="AZ144" s="58"/>
      <c r="BA144" s="58"/>
      <c r="BB144" s="58"/>
      <c r="BC144" s="58"/>
    </row>
    <row r="145" spans="1:55" s="46" customFormat="1" x14ac:dyDescent="0.15">
      <c r="A145" s="75"/>
      <c r="B145" s="75"/>
      <c r="C145" s="75"/>
      <c r="D145" s="75"/>
      <c r="E145" s="75"/>
      <c r="F145" s="75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8"/>
      <c r="AQ145" s="58"/>
      <c r="AR145" s="58"/>
      <c r="AS145" s="58"/>
      <c r="AT145" s="58"/>
      <c r="AU145" s="58"/>
      <c r="AV145" s="58"/>
      <c r="AW145" s="58"/>
      <c r="AX145" s="58"/>
      <c r="AY145" s="58"/>
      <c r="AZ145" s="58"/>
      <c r="BA145" s="58"/>
      <c r="BB145" s="58"/>
      <c r="BC145" s="58"/>
    </row>
    <row r="146" spans="1:55" s="46" customFormat="1" x14ac:dyDescent="0.15">
      <c r="A146" s="75"/>
      <c r="B146" s="75"/>
      <c r="C146" s="75"/>
      <c r="D146" s="75"/>
      <c r="E146" s="75"/>
      <c r="F146" s="75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</row>
    <row r="147" spans="1:55" s="46" customFormat="1" x14ac:dyDescent="0.15">
      <c r="A147" s="75"/>
      <c r="B147" s="75"/>
      <c r="C147" s="75"/>
      <c r="D147" s="75"/>
      <c r="E147" s="75"/>
      <c r="F147" s="75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8"/>
      <c r="AQ147" s="58"/>
      <c r="AR147" s="58"/>
      <c r="AS147" s="58"/>
      <c r="AT147" s="58"/>
      <c r="AU147" s="58"/>
      <c r="AV147" s="58"/>
      <c r="AW147" s="58"/>
      <c r="AX147" s="58"/>
      <c r="AY147" s="58"/>
      <c r="AZ147" s="58"/>
      <c r="BA147" s="58"/>
      <c r="BB147" s="58"/>
      <c r="BC147" s="58"/>
    </row>
    <row r="148" spans="1:55" s="46" customFormat="1" x14ac:dyDescent="0.15">
      <c r="A148" s="75"/>
      <c r="B148" s="75"/>
      <c r="C148" s="75"/>
      <c r="D148" s="75"/>
      <c r="E148" s="75"/>
      <c r="F148" s="75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8"/>
      <c r="AQ148" s="58"/>
      <c r="AR148" s="58"/>
      <c r="AS148" s="58"/>
      <c r="AT148" s="58"/>
      <c r="AU148" s="58"/>
      <c r="AV148" s="58"/>
      <c r="AW148" s="58"/>
      <c r="AX148" s="58"/>
      <c r="AY148" s="58"/>
      <c r="AZ148" s="58"/>
      <c r="BA148" s="58"/>
      <c r="BB148" s="58"/>
      <c r="BC148" s="58"/>
    </row>
    <row r="149" spans="1:55" s="46" customFormat="1" x14ac:dyDescent="0.15">
      <c r="A149" s="75"/>
      <c r="B149" s="75"/>
      <c r="C149" s="75"/>
      <c r="D149" s="75"/>
      <c r="E149" s="75"/>
      <c r="F149" s="75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</row>
    <row r="150" spans="1:55" s="46" customFormat="1" x14ac:dyDescent="0.15">
      <c r="A150" s="75"/>
      <c r="B150" s="75"/>
      <c r="C150" s="75"/>
      <c r="D150" s="75"/>
      <c r="E150" s="75"/>
      <c r="F150" s="75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</row>
    <row r="151" spans="1:55" s="46" customFormat="1" x14ac:dyDescent="0.15">
      <c r="A151" s="75"/>
      <c r="B151" s="75"/>
      <c r="C151" s="75"/>
      <c r="D151" s="75"/>
      <c r="E151" s="75"/>
      <c r="F151" s="75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</row>
    <row r="152" spans="1:55" s="46" customFormat="1" x14ac:dyDescent="0.15">
      <c r="A152" s="75"/>
      <c r="B152" s="75"/>
      <c r="C152" s="75"/>
      <c r="D152" s="75"/>
      <c r="E152" s="75"/>
      <c r="F152" s="75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</row>
    <row r="153" spans="1:55" s="46" customFormat="1" x14ac:dyDescent="0.15">
      <c r="A153" s="75"/>
      <c r="B153" s="75"/>
      <c r="C153" s="75"/>
      <c r="D153" s="75"/>
      <c r="E153" s="75"/>
      <c r="F153" s="75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8"/>
      <c r="AQ153" s="58"/>
      <c r="AR153" s="58"/>
      <c r="AS153" s="58"/>
      <c r="AT153" s="58"/>
      <c r="AU153" s="58"/>
      <c r="AV153" s="58"/>
      <c r="AW153" s="58"/>
      <c r="AX153" s="58"/>
      <c r="AY153" s="58"/>
      <c r="AZ153" s="58"/>
      <c r="BA153" s="58"/>
      <c r="BB153" s="58"/>
      <c r="BC153" s="58"/>
    </row>
    <row r="154" spans="1:55" s="46" customFormat="1" x14ac:dyDescent="0.15">
      <c r="A154" s="75"/>
      <c r="B154" s="75"/>
      <c r="C154" s="75"/>
      <c r="D154" s="75"/>
      <c r="E154" s="75"/>
      <c r="F154" s="75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</row>
    <row r="155" spans="1:55" s="46" customFormat="1" x14ac:dyDescent="0.15">
      <c r="A155" s="75"/>
      <c r="B155" s="75"/>
      <c r="C155" s="75"/>
      <c r="D155" s="75"/>
      <c r="E155" s="75"/>
      <c r="F155" s="75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8"/>
      <c r="AQ155" s="58"/>
      <c r="AR155" s="58"/>
      <c r="AS155" s="58"/>
      <c r="AT155" s="58"/>
      <c r="AU155" s="58"/>
      <c r="AV155" s="58"/>
      <c r="AW155" s="58"/>
      <c r="AX155" s="58"/>
      <c r="AY155" s="58"/>
      <c r="AZ155" s="58"/>
      <c r="BA155" s="58"/>
      <c r="BB155" s="58"/>
      <c r="BC155" s="58"/>
    </row>
    <row r="156" spans="1:55" s="46" customFormat="1" x14ac:dyDescent="0.15">
      <c r="A156" s="75"/>
      <c r="B156" s="75"/>
      <c r="C156" s="75"/>
      <c r="D156" s="75"/>
      <c r="E156" s="75"/>
      <c r="F156" s="75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</row>
    <row r="157" spans="1:55" s="46" customFormat="1" x14ac:dyDescent="0.15">
      <c r="A157" s="75"/>
      <c r="B157" s="75"/>
      <c r="C157" s="75"/>
      <c r="D157" s="75"/>
      <c r="E157" s="75"/>
      <c r="F157" s="75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8"/>
      <c r="AQ157" s="58"/>
      <c r="AR157" s="58"/>
      <c r="AS157" s="58"/>
      <c r="AT157" s="58"/>
      <c r="AU157" s="58"/>
      <c r="AV157" s="58"/>
      <c r="AW157" s="58"/>
      <c r="AX157" s="58"/>
      <c r="AY157" s="58"/>
      <c r="AZ157" s="58"/>
      <c r="BA157" s="58"/>
      <c r="BB157" s="58"/>
      <c r="BC157" s="58"/>
    </row>
    <row r="158" spans="1:55" s="46" customFormat="1" x14ac:dyDescent="0.15">
      <c r="A158" s="75"/>
      <c r="B158" s="75"/>
      <c r="C158" s="75"/>
      <c r="D158" s="75"/>
      <c r="E158" s="75"/>
      <c r="F158" s="75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8"/>
      <c r="AQ158" s="58"/>
      <c r="AR158" s="58"/>
      <c r="AS158" s="58"/>
      <c r="AT158" s="58"/>
      <c r="AU158" s="58"/>
      <c r="AV158" s="58"/>
      <c r="AW158" s="58"/>
      <c r="AX158" s="58"/>
      <c r="AY158" s="58"/>
      <c r="AZ158" s="58"/>
      <c r="BA158" s="58"/>
      <c r="BB158" s="58"/>
      <c r="BC158" s="58"/>
    </row>
    <row r="159" spans="1:55" s="46" customFormat="1" x14ac:dyDescent="0.15">
      <c r="A159" s="75"/>
      <c r="B159" s="75"/>
      <c r="C159" s="75"/>
      <c r="D159" s="75"/>
      <c r="E159" s="75"/>
      <c r="F159" s="75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</row>
    <row r="160" spans="1:55" s="46" customFormat="1" x14ac:dyDescent="0.15">
      <c r="A160" s="75"/>
      <c r="B160" s="75"/>
      <c r="C160" s="75"/>
      <c r="D160" s="75"/>
      <c r="E160" s="75"/>
      <c r="F160" s="75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</row>
    <row r="161" spans="1:55" s="46" customFormat="1" x14ac:dyDescent="0.15">
      <c r="A161" s="75"/>
      <c r="B161" s="75"/>
      <c r="C161" s="75"/>
      <c r="D161" s="75"/>
      <c r="E161" s="75"/>
      <c r="F161" s="75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</row>
    <row r="162" spans="1:55" s="46" customFormat="1" x14ac:dyDescent="0.15">
      <c r="A162" s="75"/>
      <c r="B162" s="75"/>
      <c r="C162" s="75"/>
      <c r="D162" s="75"/>
      <c r="E162" s="75"/>
      <c r="F162" s="75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</row>
    <row r="163" spans="1:55" s="46" customFormat="1" x14ac:dyDescent="0.15">
      <c r="A163" s="75"/>
      <c r="B163" s="75"/>
      <c r="C163" s="75"/>
      <c r="D163" s="75"/>
      <c r="E163" s="75"/>
      <c r="F163" s="75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58"/>
      <c r="AT163" s="58"/>
      <c r="AU163" s="58"/>
      <c r="AV163" s="58"/>
      <c r="AW163" s="58"/>
      <c r="AX163" s="58"/>
      <c r="AY163" s="58"/>
      <c r="AZ163" s="58"/>
      <c r="BA163" s="58"/>
      <c r="BB163" s="58"/>
      <c r="BC163" s="58"/>
    </row>
    <row r="164" spans="1:55" s="46" customFormat="1" x14ac:dyDescent="0.15">
      <c r="A164" s="75"/>
      <c r="B164" s="75"/>
      <c r="C164" s="75"/>
      <c r="D164" s="75"/>
      <c r="E164" s="75"/>
      <c r="F164" s="75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  <c r="AL164" s="58"/>
      <c r="AM164" s="58"/>
      <c r="AN164" s="58"/>
      <c r="AO164" s="58"/>
      <c r="AP164" s="58"/>
      <c r="AQ164" s="58"/>
      <c r="AR164" s="58"/>
      <c r="AS164" s="58"/>
      <c r="AT164" s="58"/>
      <c r="AU164" s="58"/>
      <c r="AV164" s="58"/>
      <c r="AW164" s="58"/>
      <c r="AX164" s="58"/>
      <c r="AY164" s="58"/>
      <c r="AZ164" s="58"/>
      <c r="BA164" s="58"/>
      <c r="BB164" s="58"/>
      <c r="BC164" s="58"/>
    </row>
    <row r="165" spans="1:55" s="46" customFormat="1" x14ac:dyDescent="0.15">
      <c r="A165" s="75"/>
      <c r="B165" s="75"/>
      <c r="C165" s="75"/>
      <c r="D165" s="75"/>
      <c r="E165" s="75"/>
      <c r="F165" s="75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</row>
    <row r="166" spans="1:55" s="46" customFormat="1" x14ac:dyDescent="0.15">
      <c r="A166" s="75"/>
      <c r="B166" s="75"/>
      <c r="C166" s="75"/>
      <c r="D166" s="75"/>
      <c r="E166" s="75"/>
      <c r="F166" s="75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</row>
    <row r="167" spans="1:55" s="46" customFormat="1" x14ac:dyDescent="0.15">
      <c r="A167" s="75"/>
      <c r="B167" s="75"/>
      <c r="C167" s="75"/>
      <c r="D167" s="75"/>
      <c r="E167" s="75"/>
      <c r="F167" s="75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  <c r="AL167" s="58"/>
      <c r="AM167" s="58"/>
      <c r="AN167" s="58"/>
      <c r="AO167" s="58"/>
      <c r="AP167" s="58"/>
      <c r="AQ167" s="58"/>
      <c r="AR167" s="58"/>
      <c r="AS167" s="58"/>
      <c r="AT167" s="58"/>
      <c r="AU167" s="58"/>
      <c r="AV167" s="58"/>
      <c r="AW167" s="58"/>
      <c r="AX167" s="58"/>
      <c r="AY167" s="58"/>
      <c r="AZ167" s="58"/>
      <c r="BA167" s="58"/>
      <c r="BB167" s="58"/>
      <c r="BC167" s="58"/>
    </row>
    <row r="168" spans="1:55" s="46" customFormat="1" x14ac:dyDescent="0.15">
      <c r="A168" s="75"/>
      <c r="B168" s="75"/>
      <c r="C168" s="75"/>
      <c r="D168" s="75"/>
      <c r="E168" s="75"/>
      <c r="F168" s="75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8"/>
      <c r="BA168" s="58"/>
      <c r="BB168" s="58"/>
      <c r="BC168" s="58"/>
    </row>
    <row r="169" spans="1:55" s="46" customFormat="1" x14ac:dyDescent="0.15">
      <c r="A169" s="75"/>
      <c r="B169" s="75"/>
      <c r="C169" s="75"/>
      <c r="D169" s="75"/>
      <c r="E169" s="75"/>
      <c r="F169" s="75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  <c r="AL169" s="58"/>
      <c r="AM169" s="58"/>
      <c r="AN169" s="58"/>
      <c r="AO169" s="58"/>
      <c r="AP169" s="58"/>
      <c r="AQ169" s="58"/>
      <c r="AR169" s="58"/>
      <c r="AS169" s="58"/>
      <c r="AT169" s="58"/>
      <c r="AU169" s="58"/>
      <c r="AV169" s="58"/>
      <c r="AW169" s="58"/>
      <c r="AX169" s="58"/>
      <c r="AY169" s="58"/>
      <c r="AZ169" s="58"/>
      <c r="BA169" s="58"/>
      <c r="BB169" s="58"/>
      <c r="BC169" s="58"/>
    </row>
    <row r="170" spans="1:55" s="46" customFormat="1" x14ac:dyDescent="0.15">
      <c r="A170" s="75"/>
      <c r="B170" s="75"/>
      <c r="C170" s="75"/>
      <c r="D170" s="75"/>
      <c r="E170" s="75"/>
      <c r="F170" s="75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</row>
    <row r="171" spans="1:55" s="46" customFormat="1" x14ac:dyDescent="0.15">
      <c r="A171" s="75"/>
      <c r="B171" s="75"/>
      <c r="C171" s="75"/>
      <c r="D171" s="75"/>
      <c r="E171" s="75"/>
      <c r="F171" s="75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8"/>
      <c r="BA171" s="58"/>
      <c r="BB171" s="58"/>
      <c r="BC171" s="58"/>
    </row>
    <row r="172" spans="1:55" s="46" customFormat="1" x14ac:dyDescent="0.15">
      <c r="A172" s="75"/>
      <c r="B172" s="75"/>
      <c r="C172" s="75"/>
      <c r="D172" s="75"/>
      <c r="E172" s="75"/>
      <c r="F172" s="75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  <c r="AL172" s="58"/>
      <c r="AM172" s="58"/>
      <c r="AN172" s="58"/>
      <c r="AO172" s="58"/>
      <c r="AP172" s="58"/>
      <c r="AQ172" s="58"/>
      <c r="AR172" s="58"/>
      <c r="AS172" s="58"/>
      <c r="AT172" s="58"/>
      <c r="AU172" s="58"/>
      <c r="AV172" s="58"/>
      <c r="AW172" s="58"/>
      <c r="AX172" s="58"/>
      <c r="AY172" s="58"/>
      <c r="AZ172" s="58"/>
      <c r="BA172" s="58"/>
      <c r="BB172" s="58"/>
      <c r="BC172" s="58"/>
    </row>
    <row r="173" spans="1:55" s="46" customFormat="1" x14ac:dyDescent="0.15">
      <c r="A173" s="75"/>
      <c r="B173" s="75"/>
      <c r="C173" s="75"/>
      <c r="D173" s="75"/>
      <c r="E173" s="75"/>
      <c r="F173" s="75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  <c r="AL173" s="58"/>
      <c r="AM173" s="58"/>
      <c r="AN173" s="58"/>
      <c r="AO173" s="58"/>
      <c r="AP173" s="58"/>
      <c r="AQ173" s="58"/>
      <c r="AR173" s="58"/>
      <c r="AS173" s="58"/>
      <c r="AT173" s="58"/>
      <c r="AU173" s="58"/>
      <c r="AV173" s="58"/>
      <c r="AW173" s="58"/>
      <c r="AX173" s="58"/>
      <c r="AY173" s="58"/>
      <c r="AZ173" s="58"/>
      <c r="BA173" s="58"/>
      <c r="BB173" s="58"/>
      <c r="BC173" s="58"/>
    </row>
    <row r="174" spans="1:55" s="46" customFormat="1" x14ac:dyDescent="0.15">
      <c r="A174" s="75"/>
      <c r="B174" s="75"/>
      <c r="C174" s="75"/>
      <c r="D174" s="75"/>
      <c r="E174" s="75"/>
      <c r="F174" s="75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  <c r="AL174" s="58"/>
      <c r="AM174" s="58"/>
      <c r="AN174" s="58"/>
      <c r="AO174" s="58"/>
      <c r="AP174" s="58"/>
      <c r="AQ174" s="58"/>
      <c r="AR174" s="58"/>
      <c r="AS174" s="58"/>
      <c r="AT174" s="58"/>
      <c r="AU174" s="58"/>
      <c r="AV174" s="58"/>
      <c r="AW174" s="58"/>
      <c r="AX174" s="58"/>
      <c r="AY174" s="58"/>
      <c r="AZ174" s="58"/>
      <c r="BA174" s="58"/>
      <c r="BB174" s="58"/>
      <c r="BC174" s="58"/>
    </row>
    <row r="175" spans="1:55" s="46" customFormat="1" x14ac:dyDescent="0.15">
      <c r="A175" s="75"/>
      <c r="B175" s="75"/>
      <c r="C175" s="75"/>
      <c r="D175" s="75"/>
      <c r="E175" s="75"/>
      <c r="F175" s="75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  <c r="AL175" s="58"/>
      <c r="AM175" s="58"/>
      <c r="AN175" s="58"/>
      <c r="AO175" s="58"/>
      <c r="AP175" s="58"/>
      <c r="AQ175" s="58"/>
      <c r="AR175" s="58"/>
      <c r="AS175" s="58"/>
      <c r="AT175" s="58"/>
      <c r="AU175" s="58"/>
      <c r="AV175" s="58"/>
      <c r="AW175" s="58"/>
      <c r="AX175" s="58"/>
      <c r="AY175" s="58"/>
      <c r="AZ175" s="58"/>
      <c r="BA175" s="58"/>
      <c r="BB175" s="58"/>
      <c r="BC175" s="58"/>
    </row>
    <row r="176" spans="1:55" s="46" customFormat="1" x14ac:dyDescent="0.15">
      <c r="A176" s="75"/>
      <c r="B176" s="75"/>
      <c r="C176" s="75"/>
      <c r="D176" s="75"/>
      <c r="E176" s="75"/>
      <c r="F176" s="75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</row>
    <row r="177" spans="1:55" s="46" customFormat="1" x14ac:dyDescent="0.15">
      <c r="A177" s="75"/>
      <c r="B177" s="75"/>
      <c r="C177" s="75"/>
      <c r="D177" s="75"/>
      <c r="E177" s="75"/>
      <c r="F177" s="75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  <c r="AL177" s="58"/>
      <c r="AM177" s="58"/>
      <c r="AN177" s="58"/>
      <c r="AO177" s="58"/>
      <c r="AP177" s="58"/>
      <c r="AQ177" s="58"/>
      <c r="AR177" s="58"/>
      <c r="AS177" s="58"/>
      <c r="AT177" s="58"/>
      <c r="AU177" s="58"/>
      <c r="AV177" s="58"/>
      <c r="AW177" s="58"/>
      <c r="AX177" s="58"/>
      <c r="AY177" s="58"/>
      <c r="AZ177" s="58"/>
      <c r="BA177" s="58"/>
      <c r="BB177" s="58"/>
      <c r="BC177" s="58"/>
    </row>
    <row r="178" spans="1:55" s="46" customFormat="1" x14ac:dyDescent="0.15">
      <c r="A178" s="75"/>
      <c r="B178" s="75"/>
      <c r="C178" s="75"/>
      <c r="D178" s="75"/>
      <c r="E178" s="75"/>
      <c r="F178" s="75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  <c r="AL178" s="58"/>
      <c r="AM178" s="58"/>
      <c r="AN178" s="58"/>
      <c r="AO178" s="58"/>
      <c r="AP178" s="58"/>
      <c r="AQ178" s="58"/>
      <c r="AR178" s="58"/>
      <c r="AS178" s="58"/>
      <c r="AT178" s="58"/>
      <c r="AU178" s="58"/>
      <c r="AV178" s="58"/>
      <c r="AW178" s="58"/>
      <c r="AX178" s="58"/>
      <c r="AY178" s="58"/>
      <c r="AZ178" s="58"/>
      <c r="BA178" s="58"/>
      <c r="BB178" s="58"/>
      <c r="BC178" s="58"/>
    </row>
    <row r="179" spans="1:55" s="46" customFormat="1" x14ac:dyDescent="0.15">
      <c r="A179" s="75"/>
      <c r="B179" s="75"/>
      <c r="C179" s="75"/>
      <c r="D179" s="75"/>
      <c r="E179" s="75"/>
      <c r="F179" s="75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  <c r="AL179" s="58"/>
      <c r="AM179" s="58"/>
      <c r="AN179" s="58"/>
      <c r="AO179" s="58"/>
      <c r="AP179" s="58"/>
      <c r="AQ179" s="58"/>
      <c r="AR179" s="58"/>
      <c r="AS179" s="58"/>
      <c r="AT179" s="58"/>
      <c r="AU179" s="58"/>
      <c r="AV179" s="58"/>
      <c r="AW179" s="58"/>
      <c r="AX179" s="58"/>
      <c r="AY179" s="58"/>
      <c r="AZ179" s="58"/>
      <c r="BA179" s="58"/>
      <c r="BB179" s="58"/>
      <c r="BC179" s="58"/>
    </row>
    <row r="180" spans="1:55" s="46" customFormat="1" x14ac:dyDescent="0.15">
      <c r="A180" s="75"/>
      <c r="B180" s="75"/>
      <c r="C180" s="75"/>
      <c r="D180" s="75"/>
      <c r="E180" s="75"/>
      <c r="F180" s="75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  <c r="AL180" s="58"/>
      <c r="AM180" s="58"/>
      <c r="AN180" s="58"/>
      <c r="AO180" s="58"/>
      <c r="AP180" s="58"/>
      <c r="AQ180" s="58"/>
      <c r="AR180" s="58"/>
      <c r="AS180" s="58"/>
      <c r="AT180" s="58"/>
      <c r="AU180" s="58"/>
      <c r="AV180" s="58"/>
      <c r="AW180" s="58"/>
      <c r="AX180" s="58"/>
      <c r="AY180" s="58"/>
      <c r="AZ180" s="58"/>
      <c r="BA180" s="58"/>
      <c r="BB180" s="58"/>
      <c r="BC180" s="58"/>
    </row>
    <row r="181" spans="1:55" s="46" customFormat="1" x14ac:dyDescent="0.15">
      <c r="A181" s="75"/>
      <c r="B181" s="75"/>
      <c r="C181" s="75"/>
      <c r="D181" s="75"/>
      <c r="E181" s="75"/>
      <c r="F181" s="75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</row>
    <row r="182" spans="1:55" s="46" customFormat="1" x14ac:dyDescent="0.15">
      <c r="A182" s="75"/>
      <c r="B182" s="75"/>
      <c r="C182" s="75"/>
      <c r="D182" s="75"/>
      <c r="E182" s="75"/>
      <c r="F182" s="75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  <c r="AL182" s="58"/>
      <c r="AM182" s="58"/>
      <c r="AN182" s="58"/>
      <c r="AO182" s="58"/>
      <c r="AP182" s="58"/>
      <c r="AQ182" s="58"/>
      <c r="AR182" s="58"/>
      <c r="AS182" s="58"/>
      <c r="AT182" s="58"/>
      <c r="AU182" s="58"/>
      <c r="AV182" s="58"/>
      <c r="AW182" s="58"/>
      <c r="AX182" s="58"/>
      <c r="AY182" s="58"/>
      <c r="AZ182" s="58"/>
      <c r="BA182" s="58"/>
      <c r="BB182" s="58"/>
      <c r="BC182" s="58"/>
    </row>
    <row r="183" spans="1:55" s="46" customFormat="1" x14ac:dyDescent="0.15">
      <c r="A183" s="75"/>
      <c r="B183" s="75"/>
      <c r="C183" s="75"/>
      <c r="D183" s="75"/>
      <c r="E183" s="75"/>
      <c r="F183" s="75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  <c r="AL183" s="58"/>
      <c r="AM183" s="58"/>
      <c r="AN183" s="58"/>
      <c r="AO183" s="58"/>
      <c r="AP183" s="58"/>
      <c r="AQ183" s="58"/>
      <c r="AR183" s="58"/>
      <c r="AS183" s="58"/>
      <c r="AT183" s="58"/>
      <c r="AU183" s="58"/>
      <c r="AV183" s="58"/>
      <c r="AW183" s="58"/>
      <c r="AX183" s="58"/>
      <c r="AY183" s="58"/>
      <c r="AZ183" s="58"/>
      <c r="BA183" s="58"/>
      <c r="BB183" s="58"/>
      <c r="BC183" s="58"/>
    </row>
    <row r="184" spans="1:55" s="46" customFormat="1" x14ac:dyDescent="0.15">
      <c r="A184" s="75"/>
      <c r="B184" s="75"/>
      <c r="C184" s="75"/>
      <c r="D184" s="75"/>
      <c r="E184" s="75"/>
      <c r="F184" s="75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  <c r="AL184" s="58"/>
      <c r="AM184" s="58"/>
      <c r="AN184" s="58"/>
      <c r="AO184" s="58"/>
      <c r="AP184" s="58"/>
      <c r="AQ184" s="58"/>
      <c r="AR184" s="58"/>
      <c r="AS184" s="58"/>
      <c r="AT184" s="58"/>
      <c r="AU184" s="58"/>
      <c r="AV184" s="58"/>
      <c r="AW184" s="58"/>
      <c r="AX184" s="58"/>
      <c r="AY184" s="58"/>
      <c r="AZ184" s="58"/>
      <c r="BA184" s="58"/>
      <c r="BB184" s="58"/>
      <c r="BC184" s="58"/>
    </row>
    <row r="185" spans="1:55" s="46" customFormat="1" x14ac:dyDescent="0.15">
      <c r="A185" s="75"/>
      <c r="B185" s="75"/>
      <c r="C185" s="75"/>
      <c r="D185" s="75"/>
      <c r="E185" s="75"/>
      <c r="F185" s="75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  <c r="AL185" s="58"/>
      <c r="AM185" s="58"/>
      <c r="AN185" s="58"/>
      <c r="AO185" s="58"/>
      <c r="AP185" s="58"/>
      <c r="AQ185" s="58"/>
      <c r="AR185" s="58"/>
      <c r="AS185" s="58"/>
      <c r="AT185" s="58"/>
      <c r="AU185" s="58"/>
      <c r="AV185" s="58"/>
      <c r="AW185" s="58"/>
      <c r="AX185" s="58"/>
      <c r="AY185" s="58"/>
      <c r="AZ185" s="58"/>
      <c r="BA185" s="58"/>
      <c r="BB185" s="58"/>
      <c r="BC185" s="58"/>
    </row>
    <row r="186" spans="1:55" s="46" customFormat="1" x14ac:dyDescent="0.15">
      <c r="A186" s="75"/>
      <c r="B186" s="75"/>
      <c r="C186" s="75"/>
      <c r="D186" s="75"/>
      <c r="E186" s="75"/>
      <c r="F186" s="75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  <c r="AL186" s="58"/>
      <c r="AM186" s="58"/>
      <c r="AN186" s="58"/>
      <c r="AO186" s="58"/>
      <c r="AP186" s="58"/>
      <c r="AQ186" s="58"/>
      <c r="AR186" s="58"/>
      <c r="AS186" s="58"/>
      <c r="AT186" s="58"/>
      <c r="AU186" s="58"/>
      <c r="AV186" s="58"/>
      <c r="AW186" s="58"/>
      <c r="AX186" s="58"/>
      <c r="AY186" s="58"/>
      <c r="AZ186" s="58"/>
      <c r="BA186" s="58"/>
      <c r="BB186" s="58"/>
      <c r="BC186" s="58"/>
    </row>
    <row r="187" spans="1:55" s="46" customFormat="1" x14ac:dyDescent="0.15">
      <c r="A187" s="75"/>
      <c r="B187" s="75"/>
      <c r="C187" s="75"/>
      <c r="D187" s="75"/>
      <c r="E187" s="75"/>
      <c r="F187" s="75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  <c r="AL187" s="58"/>
      <c r="AM187" s="58"/>
      <c r="AN187" s="58"/>
      <c r="AO187" s="58"/>
      <c r="AP187" s="58"/>
      <c r="AQ187" s="58"/>
      <c r="AR187" s="58"/>
      <c r="AS187" s="58"/>
      <c r="AT187" s="58"/>
      <c r="AU187" s="58"/>
      <c r="AV187" s="58"/>
      <c r="AW187" s="58"/>
      <c r="AX187" s="58"/>
      <c r="AY187" s="58"/>
      <c r="AZ187" s="58"/>
      <c r="BA187" s="58"/>
      <c r="BB187" s="58"/>
      <c r="BC187" s="58"/>
    </row>
    <row r="188" spans="1:55" s="46" customFormat="1" x14ac:dyDescent="0.15">
      <c r="A188" s="75"/>
      <c r="B188" s="75"/>
      <c r="C188" s="75"/>
      <c r="D188" s="75"/>
      <c r="E188" s="75"/>
      <c r="F188" s="75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</row>
    <row r="189" spans="1:55" s="46" customFormat="1" x14ac:dyDescent="0.15">
      <c r="A189" s="75"/>
      <c r="B189" s="75"/>
      <c r="C189" s="75"/>
      <c r="D189" s="75"/>
      <c r="E189" s="75"/>
      <c r="F189" s="75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  <c r="AL189" s="58"/>
      <c r="AM189" s="58"/>
      <c r="AN189" s="58"/>
      <c r="AO189" s="58"/>
      <c r="AP189" s="58"/>
      <c r="AQ189" s="58"/>
      <c r="AR189" s="58"/>
      <c r="AS189" s="58"/>
      <c r="AT189" s="58"/>
      <c r="AU189" s="58"/>
      <c r="AV189" s="58"/>
      <c r="AW189" s="58"/>
      <c r="AX189" s="58"/>
      <c r="AY189" s="58"/>
      <c r="AZ189" s="58"/>
      <c r="BA189" s="58"/>
      <c r="BB189" s="58"/>
      <c r="BC189" s="58"/>
    </row>
    <row r="190" spans="1:55" s="46" customFormat="1" x14ac:dyDescent="0.15">
      <c r="A190" s="75"/>
      <c r="B190" s="75"/>
      <c r="C190" s="75"/>
      <c r="D190" s="75"/>
      <c r="E190" s="75"/>
      <c r="F190" s="75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  <c r="AL190" s="58"/>
      <c r="AM190" s="58"/>
      <c r="AN190" s="58"/>
      <c r="AO190" s="58"/>
      <c r="AP190" s="58"/>
      <c r="AQ190" s="58"/>
      <c r="AR190" s="58"/>
      <c r="AS190" s="58"/>
      <c r="AT190" s="58"/>
      <c r="AU190" s="58"/>
      <c r="AV190" s="58"/>
      <c r="AW190" s="58"/>
      <c r="AX190" s="58"/>
      <c r="AY190" s="58"/>
      <c r="AZ190" s="58"/>
      <c r="BA190" s="58"/>
      <c r="BB190" s="58"/>
      <c r="BC190" s="58"/>
    </row>
    <row r="191" spans="1:55" s="46" customFormat="1" x14ac:dyDescent="0.15">
      <c r="A191" s="75"/>
      <c r="B191" s="75"/>
      <c r="C191" s="75"/>
      <c r="D191" s="75"/>
      <c r="E191" s="75"/>
      <c r="F191" s="75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  <c r="AL191" s="58"/>
      <c r="AM191" s="58"/>
      <c r="AN191" s="58"/>
      <c r="AO191" s="58"/>
      <c r="AP191" s="58"/>
      <c r="AQ191" s="58"/>
      <c r="AR191" s="58"/>
      <c r="AS191" s="58"/>
      <c r="AT191" s="58"/>
      <c r="AU191" s="58"/>
      <c r="AV191" s="58"/>
      <c r="AW191" s="58"/>
      <c r="AX191" s="58"/>
      <c r="AY191" s="58"/>
      <c r="AZ191" s="58"/>
      <c r="BA191" s="58"/>
      <c r="BB191" s="58"/>
      <c r="BC191" s="58"/>
    </row>
    <row r="192" spans="1:55" s="46" customFormat="1" x14ac:dyDescent="0.15">
      <c r="A192" s="75"/>
      <c r="B192" s="75"/>
      <c r="C192" s="75"/>
      <c r="D192" s="75"/>
      <c r="E192" s="75"/>
      <c r="F192" s="75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</row>
    <row r="193" spans="1:55" s="46" customFormat="1" x14ac:dyDescent="0.15">
      <c r="A193" s="75"/>
      <c r="B193" s="75"/>
      <c r="C193" s="75"/>
      <c r="D193" s="75"/>
      <c r="E193" s="75"/>
      <c r="F193" s="75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  <c r="AL193" s="58"/>
      <c r="AM193" s="58"/>
      <c r="AN193" s="58"/>
      <c r="AO193" s="58"/>
      <c r="AP193" s="58"/>
      <c r="AQ193" s="58"/>
      <c r="AR193" s="58"/>
      <c r="AS193" s="58"/>
      <c r="AT193" s="58"/>
      <c r="AU193" s="58"/>
      <c r="AV193" s="58"/>
      <c r="AW193" s="58"/>
      <c r="AX193" s="58"/>
      <c r="AY193" s="58"/>
      <c r="AZ193" s="58"/>
      <c r="BA193" s="58"/>
      <c r="BB193" s="58"/>
      <c r="BC193" s="58"/>
    </row>
    <row r="194" spans="1:55" s="46" customFormat="1" x14ac:dyDescent="0.15">
      <c r="A194" s="75"/>
      <c r="B194" s="75"/>
      <c r="C194" s="75"/>
      <c r="D194" s="75"/>
      <c r="E194" s="75"/>
      <c r="F194" s="75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/>
      <c r="AO194" s="58"/>
      <c r="AP194" s="58"/>
      <c r="AQ194" s="58"/>
      <c r="AR194" s="58"/>
      <c r="AS194" s="58"/>
      <c r="AT194" s="58"/>
      <c r="AU194" s="58"/>
      <c r="AV194" s="58"/>
      <c r="AW194" s="58"/>
      <c r="AX194" s="58"/>
      <c r="AY194" s="58"/>
      <c r="AZ194" s="58"/>
      <c r="BA194" s="58"/>
      <c r="BB194" s="58"/>
      <c r="BC194" s="58"/>
    </row>
    <row r="195" spans="1:55" s="46" customFormat="1" x14ac:dyDescent="0.15">
      <c r="A195" s="75"/>
      <c r="B195" s="75"/>
      <c r="C195" s="75"/>
      <c r="D195" s="75"/>
      <c r="E195" s="75"/>
      <c r="F195" s="75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/>
      <c r="AO195" s="58"/>
      <c r="AP195" s="58"/>
      <c r="AQ195" s="58"/>
      <c r="AR195" s="58"/>
      <c r="AS195" s="58"/>
      <c r="AT195" s="58"/>
      <c r="AU195" s="58"/>
      <c r="AV195" s="58"/>
      <c r="AW195" s="58"/>
      <c r="AX195" s="58"/>
      <c r="AY195" s="58"/>
      <c r="AZ195" s="58"/>
      <c r="BA195" s="58"/>
      <c r="BB195" s="58"/>
      <c r="BC195" s="58"/>
    </row>
    <row r="196" spans="1:55" s="46" customFormat="1" x14ac:dyDescent="0.15">
      <c r="A196" s="75"/>
      <c r="B196" s="75"/>
      <c r="C196" s="75"/>
      <c r="D196" s="75"/>
      <c r="E196" s="75"/>
      <c r="F196" s="75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/>
      <c r="AO196" s="58"/>
      <c r="AP196" s="58"/>
      <c r="AQ196" s="58"/>
      <c r="AR196" s="58"/>
      <c r="AS196" s="58"/>
      <c r="AT196" s="58"/>
      <c r="AU196" s="58"/>
      <c r="AV196" s="58"/>
      <c r="AW196" s="58"/>
      <c r="AX196" s="58"/>
      <c r="AY196" s="58"/>
      <c r="AZ196" s="58"/>
      <c r="BA196" s="58"/>
      <c r="BB196" s="58"/>
      <c r="BC196" s="58"/>
    </row>
    <row r="197" spans="1:55" s="46" customFormat="1" x14ac:dyDescent="0.15">
      <c r="A197" s="75"/>
      <c r="B197" s="75"/>
      <c r="C197" s="75"/>
      <c r="D197" s="75"/>
      <c r="E197" s="75"/>
      <c r="F197" s="75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  <c r="AL197" s="58"/>
      <c r="AM197" s="58"/>
      <c r="AN197" s="58"/>
      <c r="AO197" s="58"/>
      <c r="AP197" s="58"/>
      <c r="AQ197" s="58"/>
      <c r="AR197" s="58"/>
      <c r="AS197" s="58"/>
      <c r="AT197" s="58"/>
      <c r="AU197" s="58"/>
      <c r="AV197" s="58"/>
      <c r="AW197" s="58"/>
      <c r="AX197" s="58"/>
      <c r="AY197" s="58"/>
      <c r="AZ197" s="58"/>
      <c r="BA197" s="58"/>
      <c r="BB197" s="58"/>
      <c r="BC197" s="58"/>
    </row>
    <row r="198" spans="1:55" s="46" customFormat="1" x14ac:dyDescent="0.15">
      <c r="A198" s="75"/>
      <c r="B198" s="75"/>
      <c r="C198" s="75"/>
      <c r="D198" s="75"/>
      <c r="E198" s="75"/>
      <c r="F198" s="75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  <c r="AL198" s="58"/>
      <c r="AM198" s="58"/>
      <c r="AN198" s="58"/>
      <c r="AO198" s="58"/>
      <c r="AP198" s="58"/>
      <c r="AQ198" s="58"/>
      <c r="AR198" s="58"/>
      <c r="AS198" s="58"/>
      <c r="AT198" s="58"/>
      <c r="AU198" s="58"/>
      <c r="AV198" s="58"/>
      <c r="AW198" s="58"/>
      <c r="AX198" s="58"/>
      <c r="AY198" s="58"/>
      <c r="AZ198" s="58"/>
      <c r="BA198" s="58"/>
      <c r="BB198" s="58"/>
      <c r="BC198" s="58"/>
    </row>
    <row r="199" spans="1:55" s="46" customFormat="1" x14ac:dyDescent="0.15">
      <c r="A199" s="75"/>
      <c r="B199" s="75"/>
      <c r="C199" s="75"/>
      <c r="D199" s="75"/>
      <c r="E199" s="75"/>
      <c r="F199" s="75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  <c r="AL199" s="58"/>
      <c r="AM199" s="58"/>
      <c r="AN199" s="58"/>
      <c r="AO199" s="58"/>
      <c r="AP199" s="58"/>
      <c r="AQ199" s="58"/>
      <c r="AR199" s="58"/>
      <c r="AS199" s="58"/>
      <c r="AT199" s="58"/>
      <c r="AU199" s="58"/>
      <c r="AV199" s="58"/>
      <c r="AW199" s="58"/>
      <c r="AX199" s="58"/>
      <c r="AY199" s="58"/>
      <c r="AZ199" s="58"/>
      <c r="BA199" s="58"/>
      <c r="BB199" s="58"/>
      <c r="BC199" s="58"/>
    </row>
    <row r="200" spans="1:55" s="46" customFormat="1" x14ac:dyDescent="0.15">
      <c r="A200" s="75"/>
      <c r="B200" s="75"/>
      <c r="C200" s="75"/>
      <c r="D200" s="75"/>
      <c r="E200" s="75"/>
      <c r="F200" s="75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  <c r="AL200" s="58"/>
      <c r="AM200" s="58"/>
      <c r="AN200" s="58"/>
      <c r="AO200" s="58"/>
      <c r="AP200" s="58"/>
      <c r="AQ200" s="58"/>
      <c r="AR200" s="58"/>
      <c r="AS200" s="58"/>
      <c r="AT200" s="58"/>
      <c r="AU200" s="58"/>
      <c r="AV200" s="58"/>
      <c r="AW200" s="58"/>
      <c r="AX200" s="58"/>
      <c r="AY200" s="58"/>
      <c r="AZ200" s="58"/>
      <c r="BA200" s="58"/>
      <c r="BB200" s="58"/>
      <c r="BC200" s="58"/>
    </row>
    <row r="201" spans="1:55" s="46" customFormat="1" x14ac:dyDescent="0.15">
      <c r="A201" s="75"/>
      <c r="B201" s="75"/>
      <c r="C201" s="75"/>
      <c r="D201" s="75"/>
      <c r="E201" s="75"/>
      <c r="F201" s="75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</row>
    <row r="202" spans="1:55" s="46" customFormat="1" x14ac:dyDescent="0.15">
      <c r="A202" s="75"/>
      <c r="B202" s="75"/>
      <c r="C202" s="75"/>
      <c r="D202" s="75"/>
      <c r="E202" s="75"/>
      <c r="F202" s="75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  <c r="AL202" s="58"/>
      <c r="AM202" s="58"/>
      <c r="AN202" s="58"/>
      <c r="AO202" s="58"/>
      <c r="AP202" s="58"/>
      <c r="AQ202" s="58"/>
      <c r="AR202" s="58"/>
      <c r="AS202" s="58"/>
      <c r="AT202" s="58"/>
      <c r="AU202" s="58"/>
      <c r="AV202" s="58"/>
      <c r="AW202" s="58"/>
      <c r="AX202" s="58"/>
      <c r="AY202" s="58"/>
      <c r="AZ202" s="58"/>
      <c r="BA202" s="58"/>
      <c r="BB202" s="58"/>
      <c r="BC202" s="58"/>
    </row>
    <row r="203" spans="1:55" s="46" customFormat="1" x14ac:dyDescent="0.15">
      <c r="A203" s="75"/>
      <c r="B203" s="75"/>
      <c r="C203" s="75"/>
      <c r="D203" s="75"/>
      <c r="E203" s="75"/>
      <c r="F203" s="75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  <c r="AL203" s="58"/>
      <c r="AM203" s="58"/>
      <c r="AN203" s="58"/>
      <c r="AO203" s="58"/>
      <c r="AP203" s="58"/>
      <c r="AQ203" s="58"/>
      <c r="AR203" s="58"/>
      <c r="AS203" s="58"/>
      <c r="AT203" s="58"/>
      <c r="AU203" s="58"/>
      <c r="AV203" s="58"/>
      <c r="AW203" s="58"/>
      <c r="AX203" s="58"/>
      <c r="AY203" s="58"/>
      <c r="AZ203" s="58"/>
      <c r="BA203" s="58"/>
      <c r="BB203" s="58"/>
      <c r="BC203" s="58"/>
    </row>
    <row r="204" spans="1:55" s="46" customFormat="1" x14ac:dyDescent="0.15">
      <c r="A204" s="75"/>
      <c r="B204" s="75"/>
      <c r="C204" s="75"/>
      <c r="D204" s="75"/>
      <c r="E204" s="75"/>
      <c r="F204" s="75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  <c r="AL204" s="58"/>
      <c r="AM204" s="58"/>
      <c r="AN204" s="58"/>
      <c r="AO204" s="58"/>
      <c r="AP204" s="58"/>
      <c r="AQ204" s="58"/>
      <c r="AR204" s="58"/>
      <c r="AS204" s="58"/>
      <c r="AT204" s="58"/>
      <c r="AU204" s="58"/>
      <c r="AV204" s="58"/>
      <c r="AW204" s="58"/>
      <c r="AX204" s="58"/>
      <c r="AY204" s="58"/>
      <c r="AZ204" s="58"/>
      <c r="BA204" s="58"/>
      <c r="BB204" s="58"/>
      <c r="BC204" s="58"/>
    </row>
    <row r="205" spans="1:55" s="46" customFormat="1" x14ac:dyDescent="0.15">
      <c r="A205" s="75"/>
      <c r="B205" s="75"/>
      <c r="C205" s="75"/>
      <c r="D205" s="75"/>
      <c r="E205" s="75"/>
      <c r="F205" s="75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  <c r="AL205" s="58"/>
      <c r="AM205" s="58"/>
      <c r="AN205" s="58"/>
      <c r="AO205" s="58"/>
      <c r="AP205" s="58"/>
      <c r="AQ205" s="58"/>
      <c r="AR205" s="58"/>
      <c r="AS205" s="58"/>
      <c r="AT205" s="58"/>
      <c r="AU205" s="58"/>
      <c r="AV205" s="58"/>
      <c r="AW205" s="58"/>
      <c r="AX205" s="58"/>
      <c r="AY205" s="58"/>
      <c r="AZ205" s="58"/>
      <c r="BA205" s="58"/>
      <c r="BB205" s="58"/>
      <c r="BC205" s="58"/>
    </row>
    <row r="206" spans="1:55" s="46" customFormat="1" x14ac:dyDescent="0.15">
      <c r="A206" s="75"/>
      <c r="B206" s="75"/>
      <c r="C206" s="75"/>
      <c r="D206" s="75"/>
      <c r="E206" s="75"/>
      <c r="F206" s="75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  <c r="AL206" s="58"/>
      <c r="AM206" s="58"/>
      <c r="AN206" s="58"/>
      <c r="AO206" s="58"/>
      <c r="AP206" s="58"/>
      <c r="AQ206" s="58"/>
      <c r="AR206" s="58"/>
      <c r="AS206" s="58"/>
      <c r="AT206" s="58"/>
      <c r="AU206" s="58"/>
      <c r="AV206" s="58"/>
      <c r="AW206" s="58"/>
      <c r="AX206" s="58"/>
      <c r="AY206" s="58"/>
      <c r="AZ206" s="58"/>
      <c r="BA206" s="58"/>
      <c r="BB206" s="58"/>
      <c r="BC206" s="58"/>
    </row>
    <row r="207" spans="1:55" s="46" customFormat="1" x14ac:dyDescent="0.15">
      <c r="A207" s="75"/>
      <c r="B207" s="75"/>
      <c r="C207" s="75"/>
      <c r="D207" s="75"/>
      <c r="E207" s="75"/>
      <c r="F207" s="75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  <c r="AL207" s="58"/>
      <c r="AM207" s="58"/>
      <c r="AN207" s="58"/>
      <c r="AO207" s="58"/>
      <c r="AP207" s="58"/>
      <c r="AQ207" s="58"/>
      <c r="AR207" s="58"/>
      <c r="AS207" s="58"/>
      <c r="AT207" s="58"/>
      <c r="AU207" s="58"/>
      <c r="AV207" s="58"/>
      <c r="AW207" s="58"/>
      <c r="AX207" s="58"/>
      <c r="AY207" s="58"/>
      <c r="AZ207" s="58"/>
      <c r="BA207" s="58"/>
      <c r="BB207" s="58"/>
      <c r="BC207" s="58"/>
    </row>
    <row r="208" spans="1:55" s="46" customFormat="1" x14ac:dyDescent="0.15">
      <c r="A208" s="75"/>
      <c r="B208" s="75"/>
      <c r="C208" s="75"/>
      <c r="D208" s="75"/>
      <c r="E208" s="75"/>
      <c r="F208" s="75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8"/>
      <c r="AN208" s="58"/>
      <c r="AO208" s="58"/>
      <c r="AP208" s="58"/>
      <c r="AQ208" s="58"/>
      <c r="AR208" s="58"/>
      <c r="AS208" s="58"/>
      <c r="AT208" s="58"/>
      <c r="AU208" s="58"/>
      <c r="AV208" s="58"/>
      <c r="AW208" s="58"/>
      <c r="AX208" s="58"/>
      <c r="AY208" s="58"/>
      <c r="AZ208" s="58"/>
      <c r="BA208" s="58"/>
      <c r="BB208" s="58"/>
      <c r="BC208" s="58"/>
    </row>
    <row r="209" spans="1:55" s="46" customFormat="1" x14ac:dyDescent="0.15">
      <c r="A209" s="75"/>
      <c r="B209" s="75"/>
      <c r="C209" s="75"/>
      <c r="D209" s="75"/>
      <c r="E209" s="75"/>
      <c r="F209" s="75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  <c r="AL209" s="58"/>
      <c r="AM209" s="58"/>
      <c r="AN209" s="58"/>
      <c r="AO209" s="58"/>
      <c r="AP209" s="58"/>
      <c r="AQ209" s="58"/>
      <c r="AR209" s="58"/>
      <c r="AS209" s="58"/>
      <c r="AT209" s="58"/>
      <c r="AU209" s="58"/>
      <c r="AV209" s="58"/>
      <c r="AW209" s="58"/>
      <c r="AX209" s="58"/>
      <c r="AY209" s="58"/>
      <c r="AZ209" s="58"/>
      <c r="BA209" s="58"/>
      <c r="BB209" s="58"/>
      <c r="BC209" s="58"/>
    </row>
    <row r="210" spans="1:55" s="46" customFormat="1" x14ac:dyDescent="0.15">
      <c r="A210" s="75"/>
      <c r="B210" s="75"/>
      <c r="C210" s="75"/>
      <c r="D210" s="75"/>
      <c r="E210" s="75"/>
      <c r="F210" s="75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  <c r="AL210" s="58"/>
      <c r="AM210" s="58"/>
      <c r="AN210" s="58"/>
      <c r="AO210" s="58"/>
      <c r="AP210" s="58"/>
      <c r="AQ210" s="58"/>
      <c r="AR210" s="58"/>
      <c r="AS210" s="58"/>
      <c r="AT210" s="58"/>
      <c r="AU210" s="58"/>
      <c r="AV210" s="58"/>
      <c r="AW210" s="58"/>
      <c r="AX210" s="58"/>
      <c r="AY210" s="58"/>
      <c r="AZ210" s="58"/>
      <c r="BA210" s="58"/>
      <c r="BB210" s="58"/>
      <c r="BC210" s="58"/>
    </row>
    <row r="211" spans="1:55" s="46" customFormat="1" x14ac:dyDescent="0.15">
      <c r="A211" s="75"/>
      <c r="B211" s="75"/>
      <c r="C211" s="75"/>
      <c r="D211" s="75"/>
      <c r="E211" s="75"/>
      <c r="F211" s="75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</row>
    <row r="212" spans="1:55" s="46" customFormat="1" x14ac:dyDescent="0.15">
      <c r="A212" s="75"/>
      <c r="B212" s="75"/>
      <c r="C212" s="75"/>
      <c r="D212" s="75"/>
      <c r="E212" s="75"/>
      <c r="F212" s="75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</row>
    <row r="213" spans="1:55" s="46" customFormat="1" x14ac:dyDescent="0.15">
      <c r="A213" s="75"/>
      <c r="B213" s="75"/>
      <c r="C213" s="75"/>
      <c r="D213" s="75"/>
      <c r="E213" s="75"/>
      <c r="F213" s="75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</row>
    <row r="214" spans="1:55" s="46" customFormat="1" x14ac:dyDescent="0.15">
      <c r="A214" s="75"/>
      <c r="B214" s="75"/>
      <c r="C214" s="75"/>
      <c r="D214" s="75"/>
      <c r="E214" s="75"/>
      <c r="F214" s="75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</row>
    <row r="215" spans="1:55" s="46" customFormat="1" x14ac:dyDescent="0.15">
      <c r="A215" s="75"/>
      <c r="B215" s="75"/>
      <c r="C215" s="75"/>
      <c r="D215" s="75"/>
      <c r="E215" s="75"/>
      <c r="F215" s="75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</row>
    <row r="216" spans="1:55" s="46" customFormat="1" x14ac:dyDescent="0.15">
      <c r="A216" s="75"/>
      <c r="B216" s="75"/>
      <c r="C216" s="75"/>
      <c r="D216" s="75"/>
      <c r="E216" s="75"/>
      <c r="F216" s="75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</row>
    <row r="217" spans="1:55" s="46" customFormat="1" x14ac:dyDescent="0.15">
      <c r="A217" s="75"/>
      <c r="B217" s="75"/>
      <c r="C217" s="75"/>
      <c r="D217" s="75"/>
      <c r="E217" s="75"/>
      <c r="F217" s="75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</row>
    <row r="218" spans="1:55" s="46" customFormat="1" x14ac:dyDescent="0.15">
      <c r="A218" s="75"/>
      <c r="B218" s="75"/>
      <c r="C218" s="75"/>
      <c r="D218" s="75"/>
      <c r="E218" s="75"/>
      <c r="F218" s="75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  <c r="AL218" s="58"/>
      <c r="AM218" s="58"/>
      <c r="AN218" s="58"/>
      <c r="AO218" s="58"/>
      <c r="AP218" s="58"/>
      <c r="AQ218" s="58"/>
      <c r="AR218" s="58"/>
      <c r="AS218" s="58"/>
      <c r="AT218" s="58"/>
      <c r="AU218" s="58"/>
      <c r="AV218" s="58"/>
      <c r="AW218" s="58"/>
      <c r="AX218" s="58"/>
      <c r="AY218" s="58"/>
      <c r="AZ218" s="58"/>
      <c r="BA218" s="58"/>
      <c r="BB218" s="58"/>
      <c r="BC218" s="58"/>
    </row>
    <row r="219" spans="1:55" s="46" customFormat="1" x14ac:dyDescent="0.15">
      <c r="A219" s="75"/>
      <c r="B219" s="75"/>
      <c r="C219" s="75"/>
      <c r="D219" s="75"/>
      <c r="E219" s="75"/>
      <c r="F219" s="75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  <c r="AL219" s="58"/>
      <c r="AM219" s="58"/>
      <c r="AN219" s="58"/>
      <c r="AO219" s="58"/>
      <c r="AP219" s="58"/>
      <c r="AQ219" s="58"/>
      <c r="AR219" s="58"/>
      <c r="AS219" s="58"/>
      <c r="AT219" s="58"/>
      <c r="AU219" s="58"/>
      <c r="AV219" s="58"/>
      <c r="AW219" s="58"/>
      <c r="AX219" s="58"/>
      <c r="AY219" s="58"/>
      <c r="AZ219" s="58"/>
      <c r="BA219" s="58"/>
      <c r="BB219" s="58"/>
      <c r="BC219" s="58"/>
    </row>
    <row r="220" spans="1:55" s="46" customFormat="1" x14ac:dyDescent="0.15">
      <c r="A220" s="75"/>
      <c r="B220" s="75"/>
      <c r="C220" s="75"/>
      <c r="D220" s="75"/>
      <c r="E220" s="75"/>
      <c r="F220" s="75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  <c r="AL220" s="58"/>
      <c r="AM220" s="58"/>
      <c r="AN220" s="58"/>
      <c r="AO220" s="58"/>
      <c r="AP220" s="58"/>
      <c r="AQ220" s="58"/>
      <c r="AR220" s="58"/>
      <c r="AS220" s="58"/>
      <c r="AT220" s="58"/>
      <c r="AU220" s="58"/>
      <c r="AV220" s="58"/>
      <c r="AW220" s="58"/>
      <c r="AX220" s="58"/>
      <c r="AY220" s="58"/>
      <c r="AZ220" s="58"/>
      <c r="BA220" s="58"/>
      <c r="BB220" s="58"/>
      <c r="BC220" s="58"/>
    </row>
    <row r="221" spans="1:55" s="46" customFormat="1" x14ac:dyDescent="0.15">
      <c r="A221" s="75"/>
      <c r="B221" s="75"/>
      <c r="C221" s="75"/>
      <c r="D221" s="75"/>
      <c r="E221" s="75"/>
      <c r="F221" s="75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  <c r="AL221" s="58"/>
      <c r="AM221" s="58"/>
      <c r="AN221" s="58"/>
      <c r="AO221" s="58"/>
      <c r="AP221" s="58"/>
      <c r="AQ221" s="58"/>
      <c r="AR221" s="58"/>
      <c r="AS221" s="58"/>
      <c r="AT221" s="58"/>
      <c r="AU221" s="58"/>
      <c r="AV221" s="58"/>
      <c r="AW221" s="58"/>
      <c r="AX221" s="58"/>
      <c r="AY221" s="58"/>
      <c r="AZ221" s="58"/>
      <c r="BA221" s="58"/>
      <c r="BB221" s="58"/>
      <c r="BC221" s="58"/>
    </row>
    <row r="222" spans="1:55" s="46" customFormat="1" x14ac:dyDescent="0.15">
      <c r="A222" s="75"/>
      <c r="B222" s="75"/>
      <c r="C222" s="75"/>
      <c r="D222" s="75"/>
      <c r="E222" s="75"/>
      <c r="F222" s="75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  <c r="AL222" s="58"/>
      <c r="AM222" s="58"/>
      <c r="AN222" s="58"/>
      <c r="AO222" s="58"/>
      <c r="AP222" s="58"/>
      <c r="AQ222" s="58"/>
      <c r="AR222" s="58"/>
      <c r="AS222" s="58"/>
      <c r="AT222" s="58"/>
      <c r="AU222" s="58"/>
      <c r="AV222" s="58"/>
      <c r="AW222" s="58"/>
      <c r="AX222" s="58"/>
      <c r="AY222" s="58"/>
      <c r="AZ222" s="58"/>
      <c r="BA222" s="58"/>
      <c r="BB222" s="58"/>
      <c r="BC222" s="58"/>
    </row>
    <row r="223" spans="1:55" s="46" customFormat="1" x14ac:dyDescent="0.15">
      <c r="A223" s="75"/>
      <c r="B223" s="75"/>
      <c r="C223" s="75"/>
      <c r="D223" s="75"/>
      <c r="E223" s="75"/>
      <c r="F223" s="75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  <c r="AL223" s="58"/>
      <c r="AM223" s="58"/>
      <c r="AN223" s="58"/>
      <c r="AO223" s="58"/>
      <c r="AP223" s="58"/>
      <c r="AQ223" s="58"/>
      <c r="AR223" s="58"/>
      <c r="AS223" s="58"/>
      <c r="AT223" s="58"/>
      <c r="AU223" s="58"/>
      <c r="AV223" s="58"/>
      <c r="AW223" s="58"/>
      <c r="AX223" s="58"/>
      <c r="AY223" s="58"/>
      <c r="AZ223" s="58"/>
      <c r="BA223" s="58"/>
      <c r="BB223" s="58"/>
      <c r="BC223" s="58"/>
    </row>
    <row r="224" spans="1:55" s="46" customFormat="1" x14ac:dyDescent="0.15">
      <c r="A224" s="75"/>
      <c r="B224" s="75"/>
      <c r="C224" s="75"/>
      <c r="D224" s="75"/>
      <c r="E224" s="75"/>
      <c r="F224" s="75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  <c r="AL224" s="58"/>
      <c r="AM224" s="58"/>
      <c r="AN224" s="58"/>
      <c r="AO224" s="58"/>
      <c r="AP224" s="58"/>
      <c r="AQ224" s="58"/>
      <c r="AR224" s="58"/>
      <c r="AS224" s="58"/>
      <c r="AT224" s="58"/>
      <c r="AU224" s="58"/>
      <c r="AV224" s="58"/>
      <c r="AW224" s="58"/>
      <c r="AX224" s="58"/>
      <c r="AY224" s="58"/>
      <c r="AZ224" s="58"/>
      <c r="BA224" s="58"/>
      <c r="BB224" s="58"/>
      <c r="BC224" s="58"/>
    </row>
    <row r="225" spans="1:55" s="46" customFormat="1" x14ac:dyDescent="0.15">
      <c r="A225" s="75"/>
      <c r="B225" s="75"/>
      <c r="C225" s="75"/>
      <c r="D225" s="75"/>
      <c r="E225" s="75"/>
      <c r="F225" s="75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  <c r="AL225" s="58"/>
      <c r="AM225" s="58"/>
      <c r="AN225" s="58"/>
      <c r="AO225" s="58"/>
      <c r="AP225" s="58"/>
      <c r="AQ225" s="58"/>
      <c r="AR225" s="58"/>
      <c r="AS225" s="58"/>
      <c r="AT225" s="58"/>
      <c r="AU225" s="58"/>
      <c r="AV225" s="58"/>
      <c r="AW225" s="58"/>
      <c r="AX225" s="58"/>
      <c r="AY225" s="58"/>
      <c r="AZ225" s="58"/>
      <c r="BA225" s="58"/>
      <c r="BB225" s="58"/>
      <c r="BC225" s="58"/>
    </row>
    <row r="226" spans="1:55" s="46" customFormat="1" x14ac:dyDescent="0.15">
      <c r="A226" s="75"/>
      <c r="B226" s="75"/>
      <c r="C226" s="75"/>
      <c r="D226" s="75"/>
      <c r="E226" s="75"/>
      <c r="F226" s="75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</row>
    <row r="227" spans="1:55" s="46" customFormat="1" x14ac:dyDescent="0.15">
      <c r="A227" s="75"/>
      <c r="B227" s="75"/>
      <c r="C227" s="75"/>
      <c r="D227" s="75"/>
      <c r="E227" s="75"/>
      <c r="F227" s="75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  <c r="AL227" s="58"/>
      <c r="AM227" s="58"/>
      <c r="AN227" s="58"/>
      <c r="AO227" s="58"/>
      <c r="AP227" s="58"/>
      <c r="AQ227" s="58"/>
      <c r="AR227" s="58"/>
      <c r="AS227" s="58"/>
      <c r="AT227" s="58"/>
      <c r="AU227" s="58"/>
      <c r="AV227" s="58"/>
      <c r="AW227" s="58"/>
      <c r="AX227" s="58"/>
      <c r="AY227" s="58"/>
      <c r="AZ227" s="58"/>
      <c r="BA227" s="58"/>
      <c r="BB227" s="58"/>
      <c r="BC227" s="58"/>
    </row>
    <row r="228" spans="1:55" s="46" customFormat="1" x14ac:dyDescent="0.15">
      <c r="A228" s="75"/>
      <c r="B228" s="75"/>
      <c r="C228" s="75"/>
      <c r="D228" s="75"/>
      <c r="E228" s="75"/>
      <c r="F228" s="75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  <c r="AL228" s="58"/>
      <c r="AM228" s="58"/>
      <c r="AN228" s="58"/>
      <c r="AO228" s="58"/>
      <c r="AP228" s="58"/>
      <c r="AQ228" s="58"/>
      <c r="AR228" s="58"/>
      <c r="AS228" s="58"/>
      <c r="AT228" s="58"/>
      <c r="AU228" s="58"/>
      <c r="AV228" s="58"/>
      <c r="AW228" s="58"/>
      <c r="AX228" s="58"/>
      <c r="AY228" s="58"/>
      <c r="AZ228" s="58"/>
      <c r="BA228" s="58"/>
      <c r="BB228" s="58"/>
      <c r="BC228" s="58"/>
    </row>
    <row r="229" spans="1:55" s="46" customFormat="1" x14ac:dyDescent="0.15">
      <c r="A229" s="75"/>
      <c r="B229" s="75"/>
      <c r="C229" s="75"/>
      <c r="D229" s="75"/>
      <c r="E229" s="75"/>
      <c r="F229" s="75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  <c r="AL229" s="58"/>
      <c r="AM229" s="58"/>
      <c r="AN229" s="58"/>
      <c r="AO229" s="58"/>
      <c r="AP229" s="58"/>
      <c r="AQ229" s="58"/>
      <c r="AR229" s="58"/>
      <c r="AS229" s="58"/>
      <c r="AT229" s="58"/>
      <c r="AU229" s="58"/>
      <c r="AV229" s="58"/>
      <c r="AW229" s="58"/>
      <c r="AX229" s="58"/>
      <c r="AY229" s="58"/>
      <c r="AZ229" s="58"/>
      <c r="BA229" s="58"/>
      <c r="BB229" s="58"/>
      <c r="BC229" s="58"/>
    </row>
    <row r="230" spans="1:55" s="46" customFormat="1" x14ac:dyDescent="0.15">
      <c r="A230" s="75"/>
      <c r="B230" s="75"/>
      <c r="C230" s="75"/>
      <c r="D230" s="75"/>
      <c r="E230" s="75"/>
      <c r="F230" s="75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  <c r="AL230" s="58"/>
      <c r="AM230" s="58"/>
      <c r="AN230" s="58"/>
      <c r="AO230" s="58"/>
      <c r="AP230" s="58"/>
      <c r="AQ230" s="58"/>
      <c r="AR230" s="58"/>
      <c r="AS230" s="58"/>
      <c r="AT230" s="58"/>
      <c r="AU230" s="58"/>
      <c r="AV230" s="58"/>
      <c r="AW230" s="58"/>
      <c r="AX230" s="58"/>
      <c r="AY230" s="58"/>
      <c r="AZ230" s="58"/>
      <c r="BA230" s="58"/>
      <c r="BB230" s="58"/>
      <c r="BC230" s="58"/>
    </row>
    <row r="231" spans="1:55" s="46" customFormat="1" x14ac:dyDescent="0.15">
      <c r="A231" s="75"/>
      <c r="B231" s="75"/>
      <c r="C231" s="75"/>
      <c r="D231" s="75"/>
      <c r="E231" s="75"/>
      <c r="F231" s="75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  <c r="AL231" s="58"/>
      <c r="AM231" s="58"/>
      <c r="AN231" s="58"/>
      <c r="AO231" s="58"/>
      <c r="AP231" s="58"/>
      <c r="AQ231" s="58"/>
      <c r="AR231" s="58"/>
      <c r="AS231" s="58"/>
      <c r="AT231" s="58"/>
      <c r="AU231" s="58"/>
      <c r="AV231" s="58"/>
      <c r="AW231" s="58"/>
      <c r="AX231" s="58"/>
      <c r="AY231" s="58"/>
      <c r="AZ231" s="58"/>
      <c r="BA231" s="58"/>
      <c r="BB231" s="58"/>
      <c r="BC231" s="58"/>
    </row>
    <row r="232" spans="1:55" s="46" customFormat="1" x14ac:dyDescent="0.15">
      <c r="A232" s="75"/>
      <c r="B232" s="75"/>
      <c r="C232" s="75"/>
      <c r="D232" s="75"/>
      <c r="E232" s="75"/>
      <c r="F232" s="75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</row>
    <row r="233" spans="1:55" s="46" customFormat="1" x14ac:dyDescent="0.15">
      <c r="A233" s="75"/>
      <c r="B233" s="75"/>
      <c r="C233" s="75"/>
      <c r="D233" s="75"/>
      <c r="E233" s="75"/>
      <c r="F233" s="75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  <c r="AF233" s="58"/>
      <c r="AG233" s="58"/>
      <c r="AH233" s="58"/>
      <c r="AI233" s="58"/>
      <c r="AJ233" s="58"/>
      <c r="AK233" s="58"/>
      <c r="AL233" s="58"/>
      <c r="AM233" s="58"/>
      <c r="AN233" s="58"/>
      <c r="AO233" s="58"/>
      <c r="AP233" s="58"/>
      <c r="AQ233" s="58"/>
      <c r="AR233" s="58"/>
      <c r="AS233" s="58"/>
      <c r="AT233" s="58"/>
      <c r="AU233" s="58"/>
      <c r="AV233" s="58"/>
      <c r="AW233" s="58"/>
      <c r="AX233" s="58"/>
      <c r="AY233" s="58"/>
      <c r="AZ233" s="58"/>
      <c r="BA233" s="58"/>
      <c r="BB233" s="58"/>
      <c r="BC233" s="58"/>
    </row>
    <row r="234" spans="1:55" s="46" customFormat="1" x14ac:dyDescent="0.15">
      <c r="A234" s="75"/>
      <c r="B234" s="75"/>
      <c r="C234" s="75"/>
      <c r="D234" s="75"/>
      <c r="E234" s="75"/>
      <c r="F234" s="75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  <c r="AF234" s="58"/>
      <c r="AG234" s="58"/>
      <c r="AH234" s="58"/>
      <c r="AI234" s="58"/>
      <c r="AJ234" s="58"/>
      <c r="AK234" s="58"/>
      <c r="AL234" s="58"/>
      <c r="AM234" s="58"/>
      <c r="AN234" s="58"/>
      <c r="AO234" s="58"/>
      <c r="AP234" s="58"/>
      <c r="AQ234" s="58"/>
      <c r="AR234" s="58"/>
      <c r="AS234" s="58"/>
      <c r="AT234" s="58"/>
      <c r="AU234" s="58"/>
      <c r="AV234" s="58"/>
      <c r="AW234" s="58"/>
      <c r="AX234" s="58"/>
      <c r="AY234" s="58"/>
      <c r="AZ234" s="58"/>
      <c r="BA234" s="58"/>
      <c r="BB234" s="58"/>
      <c r="BC234" s="58"/>
    </row>
    <row r="235" spans="1:55" s="46" customFormat="1" x14ac:dyDescent="0.15">
      <c r="A235" s="75"/>
      <c r="B235" s="75"/>
      <c r="C235" s="75"/>
      <c r="D235" s="75"/>
      <c r="E235" s="75"/>
      <c r="F235" s="75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  <c r="AF235" s="58"/>
      <c r="AG235" s="58"/>
      <c r="AH235" s="58"/>
      <c r="AI235" s="58"/>
      <c r="AJ235" s="58"/>
      <c r="AK235" s="58"/>
      <c r="AL235" s="58"/>
      <c r="AM235" s="58"/>
      <c r="AN235" s="58"/>
      <c r="AO235" s="58"/>
      <c r="AP235" s="58"/>
      <c r="AQ235" s="58"/>
      <c r="AR235" s="58"/>
      <c r="AS235" s="58"/>
      <c r="AT235" s="58"/>
      <c r="AU235" s="58"/>
      <c r="AV235" s="58"/>
      <c r="AW235" s="58"/>
      <c r="AX235" s="58"/>
      <c r="AY235" s="58"/>
      <c r="AZ235" s="58"/>
      <c r="BA235" s="58"/>
      <c r="BB235" s="58"/>
      <c r="BC235" s="58"/>
    </row>
    <row r="236" spans="1:55" s="46" customFormat="1" x14ac:dyDescent="0.15">
      <c r="A236" s="75"/>
      <c r="B236" s="75"/>
      <c r="C236" s="75"/>
      <c r="D236" s="75"/>
      <c r="E236" s="75"/>
      <c r="F236" s="75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  <c r="AF236" s="58"/>
      <c r="AG236" s="58"/>
      <c r="AH236" s="58"/>
      <c r="AI236" s="58"/>
      <c r="AJ236" s="58"/>
      <c r="AK236" s="58"/>
      <c r="AL236" s="58"/>
      <c r="AM236" s="58"/>
      <c r="AN236" s="58"/>
      <c r="AO236" s="58"/>
      <c r="AP236" s="58"/>
      <c r="AQ236" s="58"/>
      <c r="AR236" s="58"/>
      <c r="AS236" s="58"/>
      <c r="AT236" s="58"/>
      <c r="AU236" s="58"/>
      <c r="AV236" s="58"/>
      <c r="AW236" s="58"/>
      <c r="AX236" s="58"/>
      <c r="AY236" s="58"/>
      <c r="AZ236" s="58"/>
      <c r="BA236" s="58"/>
      <c r="BB236" s="58"/>
      <c r="BC236" s="58"/>
    </row>
    <row r="237" spans="1:55" s="46" customFormat="1" x14ac:dyDescent="0.15">
      <c r="A237" s="75"/>
      <c r="B237" s="75"/>
      <c r="C237" s="75"/>
      <c r="D237" s="75"/>
      <c r="E237" s="75"/>
      <c r="F237" s="75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  <c r="AF237" s="58"/>
      <c r="AG237" s="58"/>
      <c r="AH237" s="58"/>
      <c r="AI237" s="58"/>
      <c r="AJ237" s="58"/>
      <c r="AK237" s="58"/>
      <c r="AL237" s="58"/>
      <c r="AM237" s="58"/>
      <c r="AN237" s="58"/>
      <c r="AO237" s="58"/>
      <c r="AP237" s="58"/>
      <c r="AQ237" s="58"/>
      <c r="AR237" s="58"/>
      <c r="AS237" s="58"/>
      <c r="AT237" s="58"/>
      <c r="AU237" s="58"/>
      <c r="AV237" s="58"/>
      <c r="AW237" s="58"/>
      <c r="AX237" s="58"/>
      <c r="AY237" s="58"/>
      <c r="AZ237" s="58"/>
      <c r="BA237" s="58"/>
      <c r="BB237" s="58"/>
      <c r="BC237" s="58"/>
    </row>
    <row r="238" spans="1:55" s="46" customFormat="1" x14ac:dyDescent="0.15">
      <c r="A238" s="75"/>
      <c r="B238" s="75"/>
      <c r="C238" s="75"/>
      <c r="D238" s="75"/>
      <c r="E238" s="75"/>
      <c r="F238" s="75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  <c r="AF238" s="58"/>
      <c r="AG238" s="58"/>
      <c r="AH238" s="58"/>
      <c r="AI238" s="58"/>
      <c r="AJ238" s="58"/>
      <c r="AK238" s="58"/>
      <c r="AL238" s="58"/>
      <c r="AM238" s="58"/>
      <c r="AN238" s="58"/>
      <c r="AO238" s="58"/>
      <c r="AP238" s="58"/>
      <c r="AQ238" s="58"/>
      <c r="AR238" s="58"/>
      <c r="AS238" s="58"/>
      <c r="AT238" s="58"/>
      <c r="AU238" s="58"/>
      <c r="AV238" s="58"/>
      <c r="AW238" s="58"/>
      <c r="AX238" s="58"/>
      <c r="AY238" s="58"/>
      <c r="AZ238" s="58"/>
      <c r="BA238" s="58"/>
      <c r="BB238" s="58"/>
      <c r="BC238" s="58"/>
    </row>
    <row r="239" spans="1:55" s="46" customFormat="1" x14ac:dyDescent="0.15">
      <c r="A239" s="75"/>
      <c r="B239" s="75"/>
      <c r="C239" s="75"/>
      <c r="D239" s="75"/>
      <c r="E239" s="75"/>
      <c r="F239" s="75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</row>
    <row r="240" spans="1:55" s="46" customFormat="1" x14ac:dyDescent="0.15">
      <c r="A240" s="75"/>
      <c r="B240" s="75"/>
      <c r="C240" s="75"/>
      <c r="D240" s="75"/>
      <c r="E240" s="75"/>
      <c r="F240" s="75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8"/>
      <c r="AI240" s="58"/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</row>
    <row r="241" spans="1:55" s="46" customFormat="1" x14ac:dyDescent="0.15">
      <c r="A241" s="75"/>
      <c r="B241" s="75"/>
      <c r="C241" s="75"/>
      <c r="D241" s="75"/>
      <c r="E241" s="75"/>
      <c r="F241" s="75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  <c r="AF241" s="58"/>
      <c r="AG241" s="58"/>
      <c r="AH241" s="58"/>
      <c r="AI241" s="58"/>
      <c r="AJ241" s="58"/>
      <c r="AK241" s="58"/>
      <c r="AL241" s="58"/>
      <c r="AM241" s="58"/>
      <c r="AN241" s="58"/>
      <c r="AO241" s="58"/>
      <c r="AP241" s="58"/>
      <c r="AQ241" s="58"/>
      <c r="AR241" s="58"/>
      <c r="AS241" s="58"/>
      <c r="AT241" s="58"/>
      <c r="AU241" s="58"/>
      <c r="AV241" s="58"/>
      <c r="AW241" s="58"/>
      <c r="AX241" s="58"/>
      <c r="AY241" s="58"/>
      <c r="AZ241" s="58"/>
      <c r="BA241" s="58"/>
      <c r="BB241" s="58"/>
      <c r="BC241" s="58"/>
    </row>
    <row r="242" spans="1:55" s="46" customFormat="1" x14ac:dyDescent="0.15">
      <c r="A242" s="75"/>
      <c r="B242" s="75"/>
      <c r="C242" s="75"/>
      <c r="D242" s="75"/>
      <c r="E242" s="75"/>
      <c r="F242" s="75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  <c r="AF242" s="58"/>
      <c r="AG242" s="58"/>
      <c r="AH242" s="58"/>
      <c r="AI242" s="58"/>
      <c r="AJ242" s="58"/>
      <c r="AK242" s="58"/>
      <c r="AL242" s="58"/>
      <c r="AM242" s="58"/>
      <c r="AN242" s="58"/>
      <c r="AO242" s="58"/>
      <c r="AP242" s="58"/>
      <c r="AQ242" s="58"/>
      <c r="AR242" s="58"/>
      <c r="AS242" s="58"/>
      <c r="AT242" s="58"/>
      <c r="AU242" s="58"/>
      <c r="AV242" s="58"/>
      <c r="AW242" s="58"/>
      <c r="AX242" s="58"/>
      <c r="AY242" s="58"/>
      <c r="AZ242" s="58"/>
      <c r="BA242" s="58"/>
      <c r="BB242" s="58"/>
      <c r="BC242" s="58"/>
    </row>
    <row r="243" spans="1:55" s="46" customFormat="1" x14ac:dyDescent="0.15">
      <c r="A243" s="75"/>
      <c r="B243" s="75"/>
      <c r="C243" s="75"/>
      <c r="D243" s="75"/>
      <c r="E243" s="75"/>
      <c r="F243" s="75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  <c r="AF243" s="58"/>
      <c r="AG243" s="58"/>
      <c r="AH243" s="58"/>
      <c r="AI243" s="58"/>
      <c r="AJ243" s="58"/>
      <c r="AK243" s="58"/>
      <c r="AL243" s="58"/>
      <c r="AM243" s="58"/>
      <c r="AN243" s="58"/>
      <c r="AO243" s="58"/>
      <c r="AP243" s="58"/>
      <c r="AQ243" s="58"/>
      <c r="AR243" s="58"/>
      <c r="AS243" s="58"/>
      <c r="AT243" s="58"/>
      <c r="AU243" s="58"/>
      <c r="AV243" s="58"/>
      <c r="AW243" s="58"/>
      <c r="AX243" s="58"/>
      <c r="AY243" s="58"/>
      <c r="AZ243" s="58"/>
      <c r="BA243" s="58"/>
      <c r="BB243" s="58"/>
      <c r="BC243" s="58"/>
    </row>
    <row r="244" spans="1:55" s="46" customFormat="1" x14ac:dyDescent="0.15">
      <c r="A244" s="75"/>
      <c r="B244" s="75"/>
      <c r="C244" s="75"/>
      <c r="D244" s="75"/>
      <c r="E244" s="75"/>
      <c r="F244" s="75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</row>
    <row r="245" spans="1:55" s="46" customFormat="1" x14ac:dyDescent="0.15">
      <c r="A245" s="75"/>
      <c r="B245" s="75"/>
      <c r="C245" s="75"/>
      <c r="D245" s="75"/>
      <c r="E245" s="75"/>
      <c r="F245" s="75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  <c r="AF245" s="58"/>
      <c r="AG245" s="58"/>
      <c r="AH245" s="58"/>
      <c r="AI245" s="58"/>
      <c r="AJ245" s="58"/>
      <c r="AK245" s="58"/>
      <c r="AL245" s="58"/>
      <c r="AM245" s="58"/>
      <c r="AN245" s="58"/>
      <c r="AO245" s="58"/>
      <c r="AP245" s="58"/>
      <c r="AQ245" s="58"/>
      <c r="AR245" s="58"/>
      <c r="AS245" s="58"/>
      <c r="AT245" s="58"/>
      <c r="AU245" s="58"/>
      <c r="AV245" s="58"/>
      <c r="AW245" s="58"/>
      <c r="AX245" s="58"/>
      <c r="AY245" s="58"/>
      <c r="AZ245" s="58"/>
      <c r="BA245" s="58"/>
      <c r="BB245" s="58"/>
      <c r="BC245" s="58"/>
    </row>
    <row r="246" spans="1:55" s="46" customFormat="1" x14ac:dyDescent="0.15">
      <c r="A246" s="75"/>
      <c r="B246" s="75"/>
      <c r="C246" s="75"/>
      <c r="D246" s="75"/>
      <c r="E246" s="75"/>
      <c r="F246" s="75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  <c r="AF246" s="58"/>
      <c r="AG246" s="58"/>
      <c r="AH246" s="58"/>
      <c r="AI246" s="58"/>
      <c r="AJ246" s="58"/>
      <c r="AK246" s="58"/>
      <c r="AL246" s="58"/>
      <c r="AM246" s="58"/>
      <c r="AN246" s="58"/>
      <c r="AO246" s="58"/>
      <c r="AP246" s="58"/>
      <c r="AQ246" s="58"/>
      <c r="AR246" s="58"/>
      <c r="AS246" s="58"/>
      <c r="AT246" s="58"/>
      <c r="AU246" s="58"/>
      <c r="AV246" s="58"/>
      <c r="AW246" s="58"/>
      <c r="AX246" s="58"/>
      <c r="AY246" s="58"/>
      <c r="AZ246" s="58"/>
      <c r="BA246" s="58"/>
      <c r="BB246" s="58"/>
      <c r="BC246" s="58"/>
    </row>
    <row r="247" spans="1:55" s="46" customFormat="1" x14ac:dyDescent="0.15">
      <c r="A247" s="75"/>
      <c r="B247" s="75"/>
      <c r="C247" s="75"/>
      <c r="D247" s="75"/>
      <c r="E247" s="75"/>
      <c r="F247" s="75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  <c r="AF247" s="58"/>
      <c r="AG247" s="58"/>
      <c r="AH247" s="58"/>
      <c r="AI247" s="58"/>
      <c r="AJ247" s="58"/>
      <c r="AK247" s="58"/>
      <c r="AL247" s="58"/>
      <c r="AM247" s="58"/>
      <c r="AN247" s="58"/>
      <c r="AO247" s="58"/>
      <c r="AP247" s="58"/>
      <c r="AQ247" s="58"/>
      <c r="AR247" s="58"/>
      <c r="AS247" s="58"/>
      <c r="AT247" s="58"/>
      <c r="AU247" s="58"/>
      <c r="AV247" s="58"/>
      <c r="AW247" s="58"/>
      <c r="AX247" s="58"/>
      <c r="AY247" s="58"/>
      <c r="AZ247" s="58"/>
      <c r="BA247" s="58"/>
      <c r="BB247" s="58"/>
      <c r="BC247" s="58"/>
    </row>
    <row r="248" spans="1:55" s="46" customFormat="1" x14ac:dyDescent="0.15">
      <c r="A248" s="75"/>
      <c r="B248" s="75"/>
      <c r="C248" s="75"/>
      <c r="D248" s="75"/>
      <c r="E248" s="75"/>
      <c r="F248" s="75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  <c r="AF248" s="58"/>
      <c r="AG248" s="58"/>
      <c r="AH248" s="58"/>
      <c r="AI248" s="58"/>
      <c r="AJ248" s="58"/>
      <c r="AK248" s="58"/>
      <c r="AL248" s="58"/>
      <c r="AM248" s="58"/>
      <c r="AN248" s="58"/>
      <c r="AO248" s="58"/>
      <c r="AP248" s="58"/>
      <c r="AQ248" s="58"/>
      <c r="AR248" s="58"/>
      <c r="AS248" s="58"/>
      <c r="AT248" s="58"/>
      <c r="AU248" s="58"/>
      <c r="AV248" s="58"/>
      <c r="AW248" s="58"/>
      <c r="AX248" s="58"/>
      <c r="AY248" s="58"/>
      <c r="AZ248" s="58"/>
      <c r="BA248" s="58"/>
      <c r="BB248" s="58"/>
      <c r="BC248" s="58"/>
    </row>
    <row r="249" spans="1:55" s="46" customFormat="1" x14ac:dyDescent="0.15">
      <c r="A249" s="75"/>
      <c r="B249" s="75"/>
      <c r="C249" s="75"/>
      <c r="D249" s="75"/>
      <c r="E249" s="75"/>
      <c r="F249" s="75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</row>
    <row r="250" spans="1:55" s="46" customFormat="1" x14ac:dyDescent="0.15">
      <c r="A250" s="75"/>
      <c r="B250" s="75"/>
      <c r="C250" s="75"/>
      <c r="D250" s="75"/>
      <c r="E250" s="75"/>
      <c r="F250" s="75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  <c r="AF250" s="58"/>
      <c r="AG250" s="58"/>
      <c r="AH250" s="58"/>
      <c r="AI250" s="58"/>
      <c r="AJ250" s="58"/>
      <c r="AK250" s="58"/>
      <c r="AL250" s="58"/>
      <c r="AM250" s="58"/>
      <c r="AN250" s="58"/>
      <c r="AO250" s="58"/>
      <c r="AP250" s="58"/>
      <c r="AQ250" s="58"/>
      <c r="AR250" s="58"/>
      <c r="AS250" s="58"/>
      <c r="AT250" s="58"/>
      <c r="AU250" s="58"/>
      <c r="AV250" s="58"/>
      <c r="AW250" s="58"/>
      <c r="AX250" s="58"/>
      <c r="AY250" s="58"/>
      <c r="AZ250" s="58"/>
      <c r="BA250" s="58"/>
      <c r="BB250" s="58"/>
      <c r="BC250" s="58"/>
    </row>
    <row r="251" spans="1:55" s="46" customFormat="1" x14ac:dyDescent="0.15">
      <c r="A251" s="75"/>
      <c r="B251" s="75"/>
      <c r="C251" s="75"/>
      <c r="D251" s="75"/>
      <c r="E251" s="75"/>
      <c r="F251" s="75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  <c r="AF251" s="58"/>
      <c r="AG251" s="58"/>
      <c r="AH251" s="58"/>
      <c r="AI251" s="58"/>
      <c r="AJ251" s="58"/>
      <c r="AK251" s="58"/>
      <c r="AL251" s="58"/>
      <c r="AM251" s="58"/>
      <c r="AN251" s="58"/>
      <c r="AO251" s="58"/>
      <c r="AP251" s="58"/>
      <c r="AQ251" s="58"/>
      <c r="AR251" s="58"/>
      <c r="AS251" s="58"/>
      <c r="AT251" s="58"/>
      <c r="AU251" s="58"/>
      <c r="AV251" s="58"/>
      <c r="AW251" s="58"/>
      <c r="AX251" s="58"/>
      <c r="AY251" s="58"/>
      <c r="AZ251" s="58"/>
      <c r="BA251" s="58"/>
      <c r="BB251" s="58"/>
      <c r="BC251" s="58"/>
    </row>
    <row r="252" spans="1:55" s="46" customFormat="1" x14ac:dyDescent="0.15">
      <c r="A252" s="75"/>
      <c r="B252" s="75"/>
      <c r="C252" s="75"/>
      <c r="D252" s="75"/>
      <c r="E252" s="75"/>
      <c r="F252" s="75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  <c r="AF252" s="58"/>
      <c r="AG252" s="58"/>
      <c r="AH252" s="58"/>
      <c r="AI252" s="58"/>
      <c r="AJ252" s="58"/>
      <c r="AK252" s="58"/>
      <c r="AL252" s="58"/>
      <c r="AM252" s="58"/>
      <c r="AN252" s="58"/>
      <c r="AO252" s="58"/>
      <c r="AP252" s="58"/>
      <c r="AQ252" s="58"/>
      <c r="AR252" s="58"/>
      <c r="AS252" s="58"/>
      <c r="AT252" s="58"/>
      <c r="AU252" s="58"/>
      <c r="AV252" s="58"/>
      <c r="AW252" s="58"/>
      <c r="AX252" s="58"/>
      <c r="AY252" s="58"/>
      <c r="AZ252" s="58"/>
      <c r="BA252" s="58"/>
      <c r="BB252" s="58"/>
      <c r="BC252" s="58"/>
    </row>
    <row r="253" spans="1:55" s="46" customFormat="1" x14ac:dyDescent="0.15">
      <c r="A253" s="75"/>
      <c r="B253" s="75"/>
      <c r="C253" s="75"/>
      <c r="D253" s="75"/>
      <c r="E253" s="75"/>
      <c r="F253" s="75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  <c r="AF253" s="58"/>
      <c r="AG253" s="58"/>
      <c r="AH253" s="58"/>
      <c r="AI253" s="58"/>
      <c r="AJ253" s="58"/>
      <c r="AK253" s="58"/>
      <c r="AL253" s="58"/>
      <c r="AM253" s="58"/>
      <c r="AN253" s="58"/>
      <c r="AO253" s="58"/>
      <c r="AP253" s="58"/>
      <c r="AQ253" s="58"/>
      <c r="AR253" s="58"/>
      <c r="AS253" s="58"/>
      <c r="AT253" s="58"/>
      <c r="AU253" s="58"/>
      <c r="AV253" s="58"/>
      <c r="AW253" s="58"/>
      <c r="AX253" s="58"/>
      <c r="AY253" s="58"/>
      <c r="AZ253" s="58"/>
      <c r="BA253" s="58"/>
      <c r="BB253" s="58"/>
      <c r="BC253" s="58"/>
    </row>
    <row r="254" spans="1:55" s="46" customFormat="1" x14ac:dyDescent="0.15">
      <c r="A254" s="75"/>
      <c r="B254" s="75"/>
      <c r="C254" s="75"/>
      <c r="D254" s="75"/>
      <c r="E254" s="75"/>
      <c r="F254" s="75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  <c r="AF254" s="58"/>
      <c r="AG254" s="58"/>
      <c r="AH254" s="58"/>
      <c r="AI254" s="58"/>
      <c r="AJ254" s="58"/>
      <c r="AK254" s="58"/>
      <c r="AL254" s="58"/>
      <c r="AM254" s="58"/>
      <c r="AN254" s="58"/>
      <c r="AO254" s="58"/>
      <c r="AP254" s="58"/>
      <c r="AQ254" s="58"/>
      <c r="AR254" s="58"/>
      <c r="AS254" s="58"/>
      <c r="AT254" s="58"/>
      <c r="AU254" s="58"/>
      <c r="AV254" s="58"/>
      <c r="AW254" s="58"/>
      <c r="AX254" s="58"/>
      <c r="AY254" s="58"/>
      <c r="AZ254" s="58"/>
      <c r="BA254" s="58"/>
      <c r="BB254" s="58"/>
      <c r="BC254" s="58"/>
    </row>
    <row r="255" spans="1:55" s="46" customFormat="1" x14ac:dyDescent="0.15">
      <c r="A255" s="75"/>
      <c r="B255" s="75"/>
      <c r="C255" s="75"/>
      <c r="D255" s="75"/>
      <c r="E255" s="75"/>
      <c r="F255" s="75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  <c r="AF255" s="58"/>
      <c r="AG255" s="58"/>
      <c r="AH255" s="58"/>
      <c r="AI255" s="58"/>
      <c r="AJ255" s="58"/>
      <c r="AK255" s="58"/>
      <c r="AL255" s="58"/>
      <c r="AM255" s="58"/>
      <c r="AN255" s="58"/>
      <c r="AO255" s="58"/>
      <c r="AP255" s="58"/>
      <c r="AQ255" s="58"/>
      <c r="AR255" s="58"/>
      <c r="AS255" s="58"/>
      <c r="AT255" s="58"/>
      <c r="AU255" s="58"/>
      <c r="AV255" s="58"/>
      <c r="AW255" s="58"/>
      <c r="AX255" s="58"/>
      <c r="AY255" s="58"/>
      <c r="AZ255" s="58"/>
      <c r="BA255" s="58"/>
      <c r="BB255" s="58"/>
      <c r="BC255" s="58"/>
    </row>
    <row r="256" spans="1:55" s="46" customFormat="1" x14ac:dyDescent="0.15">
      <c r="A256" s="75"/>
      <c r="B256" s="75"/>
      <c r="C256" s="75"/>
      <c r="D256" s="75"/>
      <c r="E256" s="75"/>
      <c r="F256" s="75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58"/>
    </row>
    <row r="257" spans="1:55" s="46" customFormat="1" x14ac:dyDescent="0.15">
      <c r="A257" s="75"/>
      <c r="B257" s="75"/>
      <c r="C257" s="75"/>
      <c r="D257" s="75"/>
      <c r="E257" s="75"/>
      <c r="F257" s="75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</row>
    <row r="258" spans="1:55" s="46" customFormat="1" x14ac:dyDescent="0.15">
      <c r="A258" s="75"/>
      <c r="B258" s="75"/>
      <c r="C258" s="75"/>
      <c r="D258" s="75"/>
      <c r="E258" s="75"/>
      <c r="F258" s="75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  <c r="AF258" s="58"/>
      <c r="AG258" s="58"/>
      <c r="AH258" s="58"/>
      <c r="AI258" s="58"/>
      <c r="AJ258" s="58"/>
      <c r="AK258" s="58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</row>
    <row r="259" spans="1:55" s="46" customFormat="1" x14ac:dyDescent="0.15">
      <c r="A259" s="75"/>
      <c r="B259" s="75"/>
      <c r="C259" s="75"/>
      <c r="D259" s="75"/>
      <c r="E259" s="75"/>
      <c r="F259" s="75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  <c r="AF259" s="58"/>
      <c r="AG259" s="58"/>
      <c r="AH259" s="58"/>
      <c r="AI259" s="58"/>
      <c r="AJ259" s="58"/>
      <c r="AK259" s="58"/>
      <c r="AL259" s="58"/>
      <c r="AM259" s="58"/>
      <c r="AN259" s="58"/>
      <c r="AO259" s="58"/>
      <c r="AP259" s="58"/>
      <c r="AQ259" s="58"/>
      <c r="AR259" s="58"/>
      <c r="AS259" s="58"/>
      <c r="AT259" s="58"/>
      <c r="AU259" s="58"/>
      <c r="AV259" s="58"/>
      <c r="AW259" s="58"/>
      <c r="AX259" s="58"/>
      <c r="AY259" s="58"/>
      <c r="AZ259" s="58"/>
      <c r="BA259" s="58"/>
      <c r="BB259" s="58"/>
      <c r="BC259" s="58"/>
    </row>
    <row r="260" spans="1:55" s="46" customFormat="1" x14ac:dyDescent="0.15">
      <c r="A260" s="75"/>
      <c r="B260" s="75"/>
      <c r="C260" s="75"/>
      <c r="D260" s="75"/>
      <c r="E260" s="75"/>
      <c r="F260" s="75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  <c r="AF260" s="58"/>
      <c r="AG260" s="58"/>
      <c r="AH260" s="58"/>
      <c r="AI260" s="58"/>
      <c r="AJ260" s="58"/>
      <c r="AK260" s="58"/>
      <c r="AL260" s="58"/>
      <c r="AM260" s="58"/>
      <c r="AN260" s="58"/>
      <c r="AO260" s="58"/>
      <c r="AP260" s="58"/>
      <c r="AQ260" s="58"/>
      <c r="AR260" s="58"/>
      <c r="AS260" s="58"/>
      <c r="AT260" s="58"/>
      <c r="AU260" s="58"/>
      <c r="AV260" s="58"/>
      <c r="AW260" s="58"/>
      <c r="AX260" s="58"/>
      <c r="AY260" s="58"/>
      <c r="AZ260" s="58"/>
      <c r="BA260" s="58"/>
      <c r="BB260" s="58"/>
      <c r="BC260" s="58"/>
    </row>
    <row r="261" spans="1:55" s="46" customFormat="1" x14ac:dyDescent="0.15">
      <c r="A261" s="75"/>
      <c r="B261" s="75"/>
      <c r="C261" s="75"/>
      <c r="D261" s="75"/>
      <c r="E261" s="75"/>
      <c r="F261" s="75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  <c r="AF261" s="58"/>
      <c r="AG261" s="58"/>
      <c r="AH261" s="58"/>
      <c r="AI261" s="58"/>
      <c r="AJ261" s="58"/>
      <c r="AK261" s="58"/>
      <c r="AL261" s="58"/>
      <c r="AM261" s="58"/>
      <c r="AN261" s="58"/>
      <c r="AO261" s="58"/>
      <c r="AP261" s="58"/>
      <c r="AQ261" s="58"/>
      <c r="AR261" s="58"/>
      <c r="AS261" s="58"/>
      <c r="AT261" s="58"/>
      <c r="AU261" s="58"/>
      <c r="AV261" s="58"/>
      <c r="AW261" s="58"/>
      <c r="AX261" s="58"/>
      <c r="AY261" s="58"/>
      <c r="AZ261" s="58"/>
      <c r="BA261" s="58"/>
      <c r="BB261" s="58"/>
      <c r="BC261" s="58"/>
    </row>
    <row r="262" spans="1:55" s="46" customFormat="1" x14ac:dyDescent="0.15">
      <c r="A262" s="75"/>
      <c r="B262" s="75"/>
      <c r="C262" s="75"/>
      <c r="D262" s="75"/>
      <c r="E262" s="75"/>
      <c r="F262" s="75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  <c r="AF262" s="58"/>
      <c r="AG262" s="58"/>
      <c r="AH262" s="58"/>
      <c r="AI262" s="58"/>
      <c r="AJ262" s="58"/>
      <c r="AK262" s="58"/>
      <c r="AL262" s="58"/>
      <c r="AM262" s="58"/>
      <c r="AN262" s="58"/>
      <c r="AO262" s="58"/>
      <c r="AP262" s="58"/>
      <c r="AQ262" s="58"/>
      <c r="AR262" s="58"/>
      <c r="AS262" s="58"/>
      <c r="AT262" s="58"/>
      <c r="AU262" s="58"/>
      <c r="AV262" s="58"/>
      <c r="AW262" s="58"/>
      <c r="AX262" s="58"/>
      <c r="AY262" s="58"/>
      <c r="AZ262" s="58"/>
      <c r="BA262" s="58"/>
      <c r="BB262" s="58"/>
      <c r="BC262" s="58"/>
    </row>
    <row r="263" spans="1:55" s="46" customFormat="1" x14ac:dyDescent="0.15">
      <c r="A263" s="75"/>
      <c r="B263" s="75"/>
      <c r="C263" s="75"/>
      <c r="D263" s="75"/>
      <c r="E263" s="75"/>
      <c r="F263" s="75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</row>
    <row r="264" spans="1:55" s="46" customFormat="1" x14ac:dyDescent="0.15">
      <c r="A264" s="75"/>
      <c r="B264" s="75"/>
      <c r="C264" s="75"/>
      <c r="D264" s="75"/>
      <c r="E264" s="75"/>
      <c r="F264" s="75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</row>
    <row r="265" spans="1:55" s="46" customFormat="1" x14ac:dyDescent="0.15">
      <c r="A265" s="75"/>
      <c r="B265" s="75"/>
      <c r="C265" s="75"/>
      <c r="D265" s="75"/>
      <c r="E265" s="75"/>
      <c r="F265" s="75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  <c r="AF265" s="58"/>
      <c r="AG265" s="58"/>
      <c r="AH265" s="58"/>
      <c r="AI265" s="58"/>
      <c r="AJ265" s="58"/>
      <c r="AK265" s="58"/>
      <c r="AL265" s="58"/>
      <c r="AM265" s="58"/>
      <c r="AN265" s="58"/>
      <c r="AO265" s="58"/>
      <c r="AP265" s="58"/>
      <c r="AQ265" s="58"/>
      <c r="AR265" s="58"/>
      <c r="AS265" s="58"/>
      <c r="AT265" s="58"/>
      <c r="AU265" s="58"/>
      <c r="AV265" s="58"/>
      <c r="AW265" s="58"/>
      <c r="AX265" s="58"/>
      <c r="AY265" s="58"/>
      <c r="AZ265" s="58"/>
      <c r="BA265" s="58"/>
      <c r="BB265" s="58"/>
      <c r="BC265" s="58"/>
    </row>
    <row r="266" spans="1:55" s="46" customFormat="1" x14ac:dyDescent="0.15">
      <c r="A266" s="75"/>
      <c r="B266" s="75"/>
      <c r="C266" s="75"/>
      <c r="D266" s="75"/>
      <c r="E266" s="75"/>
      <c r="F266" s="75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  <c r="AF266" s="58"/>
      <c r="AG266" s="58"/>
      <c r="AH266" s="58"/>
      <c r="AI266" s="58"/>
      <c r="AJ266" s="58"/>
      <c r="AK266" s="58"/>
      <c r="AL266" s="58"/>
      <c r="AM266" s="58"/>
      <c r="AN266" s="58"/>
      <c r="AO266" s="58"/>
      <c r="AP266" s="58"/>
      <c r="AQ266" s="58"/>
      <c r="AR266" s="58"/>
      <c r="AS266" s="58"/>
      <c r="AT266" s="58"/>
      <c r="AU266" s="58"/>
      <c r="AV266" s="58"/>
      <c r="AW266" s="58"/>
      <c r="AX266" s="58"/>
      <c r="AY266" s="58"/>
      <c r="AZ266" s="58"/>
      <c r="BA266" s="58"/>
      <c r="BB266" s="58"/>
      <c r="BC266" s="58"/>
    </row>
    <row r="267" spans="1:55" s="46" customFormat="1" x14ac:dyDescent="0.15">
      <c r="A267" s="75"/>
      <c r="B267" s="75"/>
      <c r="C267" s="75"/>
      <c r="D267" s="75"/>
      <c r="E267" s="75"/>
      <c r="F267" s="75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  <c r="AF267" s="58"/>
      <c r="AG267" s="58"/>
      <c r="AH267" s="58"/>
      <c r="AI267" s="58"/>
      <c r="AJ267" s="58"/>
      <c r="AK267" s="58"/>
      <c r="AL267" s="58"/>
      <c r="AM267" s="58"/>
      <c r="AN267" s="58"/>
      <c r="AO267" s="58"/>
      <c r="AP267" s="58"/>
      <c r="AQ267" s="58"/>
      <c r="AR267" s="58"/>
      <c r="AS267" s="58"/>
      <c r="AT267" s="58"/>
      <c r="AU267" s="58"/>
      <c r="AV267" s="58"/>
      <c r="AW267" s="58"/>
      <c r="AX267" s="58"/>
      <c r="AY267" s="58"/>
      <c r="AZ267" s="58"/>
      <c r="BA267" s="58"/>
      <c r="BB267" s="58"/>
      <c r="BC267" s="58"/>
    </row>
    <row r="268" spans="1:55" s="46" customFormat="1" x14ac:dyDescent="0.15">
      <c r="A268" s="75"/>
      <c r="B268" s="75"/>
      <c r="C268" s="75"/>
      <c r="D268" s="75"/>
      <c r="E268" s="75"/>
      <c r="F268" s="75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  <c r="AF268" s="58"/>
      <c r="AG268" s="58"/>
      <c r="AH268" s="58"/>
      <c r="AI268" s="58"/>
      <c r="AJ268" s="58"/>
      <c r="AK268" s="58"/>
      <c r="AL268" s="58"/>
      <c r="AM268" s="58"/>
      <c r="AN268" s="58"/>
      <c r="AO268" s="58"/>
      <c r="AP268" s="58"/>
      <c r="AQ268" s="58"/>
      <c r="AR268" s="58"/>
      <c r="AS268" s="58"/>
      <c r="AT268" s="58"/>
      <c r="AU268" s="58"/>
      <c r="AV268" s="58"/>
      <c r="AW268" s="58"/>
      <c r="AX268" s="58"/>
      <c r="AY268" s="58"/>
      <c r="AZ268" s="58"/>
      <c r="BA268" s="58"/>
      <c r="BB268" s="58"/>
      <c r="BC268" s="58"/>
    </row>
    <row r="269" spans="1:55" s="46" customFormat="1" x14ac:dyDescent="0.15">
      <c r="A269" s="75"/>
      <c r="B269" s="75"/>
      <c r="C269" s="75"/>
      <c r="D269" s="75"/>
      <c r="E269" s="75"/>
      <c r="F269" s="75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  <c r="AF269" s="58"/>
      <c r="AG269" s="58"/>
      <c r="AH269" s="58"/>
      <c r="AI269" s="58"/>
      <c r="AJ269" s="58"/>
      <c r="AK269" s="58"/>
      <c r="AL269" s="58"/>
      <c r="AM269" s="58"/>
      <c r="AN269" s="58"/>
      <c r="AO269" s="58"/>
      <c r="AP269" s="58"/>
      <c r="AQ269" s="58"/>
      <c r="AR269" s="58"/>
      <c r="AS269" s="58"/>
      <c r="AT269" s="58"/>
      <c r="AU269" s="58"/>
      <c r="AV269" s="58"/>
      <c r="AW269" s="58"/>
      <c r="AX269" s="58"/>
      <c r="AY269" s="58"/>
      <c r="AZ269" s="58"/>
      <c r="BA269" s="58"/>
      <c r="BB269" s="58"/>
      <c r="BC269" s="58"/>
    </row>
    <row r="270" spans="1:55" s="46" customFormat="1" x14ac:dyDescent="0.15">
      <c r="A270" s="75"/>
      <c r="B270" s="75"/>
      <c r="C270" s="75"/>
      <c r="D270" s="75"/>
      <c r="E270" s="75"/>
      <c r="F270" s="75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  <c r="AF270" s="58"/>
      <c r="AG270" s="58"/>
      <c r="AH270" s="58"/>
      <c r="AI270" s="58"/>
      <c r="AJ270" s="58"/>
      <c r="AK270" s="58"/>
      <c r="AL270" s="58"/>
      <c r="AM270" s="58"/>
      <c r="AN270" s="58"/>
      <c r="AO270" s="58"/>
      <c r="AP270" s="58"/>
      <c r="AQ270" s="58"/>
      <c r="AR270" s="58"/>
      <c r="AS270" s="58"/>
      <c r="AT270" s="58"/>
      <c r="AU270" s="58"/>
      <c r="AV270" s="58"/>
      <c r="AW270" s="58"/>
      <c r="AX270" s="58"/>
      <c r="AY270" s="58"/>
      <c r="AZ270" s="58"/>
      <c r="BA270" s="58"/>
      <c r="BB270" s="58"/>
      <c r="BC270" s="58"/>
    </row>
    <row r="271" spans="1:55" s="46" customFormat="1" x14ac:dyDescent="0.15">
      <c r="A271" s="75"/>
      <c r="B271" s="75"/>
      <c r="C271" s="75"/>
      <c r="D271" s="75"/>
      <c r="E271" s="75"/>
      <c r="F271" s="75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  <c r="AF271" s="58"/>
      <c r="AG271" s="58"/>
      <c r="AH271" s="58"/>
      <c r="AI271" s="58"/>
      <c r="AJ271" s="58"/>
      <c r="AK271" s="58"/>
      <c r="AL271" s="58"/>
      <c r="AM271" s="58"/>
      <c r="AN271" s="58"/>
      <c r="AO271" s="58"/>
      <c r="AP271" s="58"/>
      <c r="AQ271" s="58"/>
      <c r="AR271" s="58"/>
      <c r="AS271" s="58"/>
      <c r="AT271" s="58"/>
      <c r="AU271" s="58"/>
      <c r="AV271" s="58"/>
      <c r="AW271" s="58"/>
      <c r="AX271" s="58"/>
      <c r="AY271" s="58"/>
      <c r="AZ271" s="58"/>
      <c r="BA271" s="58"/>
      <c r="BB271" s="58"/>
      <c r="BC271" s="58"/>
    </row>
    <row r="272" spans="1:55" s="46" customFormat="1" x14ac:dyDescent="0.15">
      <c r="A272" s="75"/>
      <c r="B272" s="75"/>
      <c r="C272" s="75"/>
      <c r="D272" s="75"/>
      <c r="E272" s="75"/>
      <c r="F272" s="75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  <c r="AF272" s="58"/>
      <c r="AG272" s="58"/>
      <c r="AH272" s="58"/>
      <c r="AI272" s="58"/>
      <c r="AJ272" s="58"/>
      <c r="AK272" s="58"/>
      <c r="AL272" s="58"/>
      <c r="AM272" s="58"/>
      <c r="AN272" s="58"/>
      <c r="AO272" s="58"/>
      <c r="AP272" s="58"/>
      <c r="AQ272" s="58"/>
      <c r="AR272" s="58"/>
      <c r="AS272" s="58"/>
      <c r="AT272" s="58"/>
      <c r="AU272" s="58"/>
      <c r="AV272" s="58"/>
      <c r="AW272" s="58"/>
      <c r="AX272" s="58"/>
      <c r="AY272" s="58"/>
      <c r="AZ272" s="58"/>
      <c r="BA272" s="58"/>
      <c r="BB272" s="58"/>
      <c r="BC272" s="58"/>
    </row>
    <row r="273" spans="1:55" s="46" customFormat="1" x14ac:dyDescent="0.15">
      <c r="A273" s="75"/>
      <c r="B273" s="75"/>
      <c r="C273" s="75"/>
      <c r="D273" s="75"/>
      <c r="E273" s="75"/>
      <c r="F273" s="75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  <c r="AF273" s="58"/>
      <c r="AG273" s="58"/>
      <c r="AH273" s="58"/>
      <c r="AI273" s="58"/>
      <c r="AJ273" s="58"/>
      <c r="AK273" s="58"/>
      <c r="AL273" s="58"/>
      <c r="AM273" s="58"/>
      <c r="AN273" s="58"/>
      <c r="AO273" s="58"/>
      <c r="AP273" s="58"/>
      <c r="AQ273" s="58"/>
      <c r="AR273" s="58"/>
      <c r="AS273" s="58"/>
      <c r="AT273" s="58"/>
      <c r="AU273" s="58"/>
      <c r="AV273" s="58"/>
      <c r="AW273" s="58"/>
      <c r="AX273" s="58"/>
      <c r="AY273" s="58"/>
      <c r="AZ273" s="58"/>
      <c r="BA273" s="58"/>
      <c r="BB273" s="58"/>
      <c r="BC273" s="58"/>
    </row>
    <row r="274" spans="1:55" s="46" customFormat="1" x14ac:dyDescent="0.15">
      <c r="A274" s="75"/>
      <c r="B274" s="75"/>
      <c r="C274" s="75"/>
      <c r="D274" s="75"/>
      <c r="E274" s="75"/>
      <c r="F274" s="75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  <c r="AF274" s="58"/>
      <c r="AG274" s="58"/>
      <c r="AH274" s="58"/>
      <c r="AI274" s="58"/>
      <c r="AJ274" s="58"/>
      <c r="AK274" s="58"/>
      <c r="AL274" s="58"/>
      <c r="AM274" s="58"/>
      <c r="AN274" s="58"/>
      <c r="AO274" s="58"/>
      <c r="AP274" s="58"/>
      <c r="AQ274" s="58"/>
      <c r="AR274" s="58"/>
      <c r="AS274" s="58"/>
      <c r="AT274" s="58"/>
      <c r="AU274" s="58"/>
      <c r="AV274" s="58"/>
      <c r="AW274" s="58"/>
      <c r="AX274" s="58"/>
      <c r="AY274" s="58"/>
      <c r="AZ274" s="58"/>
      <c r="BA274" s="58"/>
      <c r="BB274" s="58"/>
      <c r="BC274" s="58"/>
    </row>
    <row r="275" spans="1:55" s="46" customFormat="1" x14ac:dyDescent="0.15">
      <c r="A275" s="75"/>
      <c r="B275" s="75"/>
      <c r="C275" s="75"/>
      <c r="D275" s="75"/>
      <c r="E275" s="75"/>
      <c r="F275" s="75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  <c r="AF275" s="58"/>
      <c r="AG275" s="58"/>
      <c r="AH275" s="58"/>
      <c r="AI275" s="58"/>
      <c r="AJ275" s="58"/>
      <c r="AK275" s="58"/>
      <c r="AL275" s="58"/>
      <c r="AM275" s="58"/>
      <c r="AN275" s="58"/>
      <c r="AO275" s="58"/>
      <c r="AP275" s="58"/>
      <c r="AQ275" s="58"/>
      <c r="AR275" s="58"/>
      <c r="AS275" s="58"/>
      <c r="AT275" s="58"/>
      <c r="AU275" s="58"/>
      <c r="AV275" s="58"/>
      <c r="AW275" s="58"/>
      <c r="AX275" s="58"/>
      <c r="AY275" s="58"/>
      <c r="AZ275" s="58"/>
      <c r="BA275" s="58"/>
      <c r="BB275" s="58"/>
      <c r="BC275" s="58"/>
    </row>
    <row r="276" spans="1:55" s="46" customFormat="1" x14ac:dyDescent="0.15">
      <c r="A276" s="75"/>
      <c r="B276" s="75"/>
      <c r="C276" s="75"/>
      <c r="D276" s="75"/>
      <c r="E276" s="75"/>
      <c r="F276" s="75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  <c r="AF276" s="58"/>
      <c r="AG276" s="58"/>
      <c r="AH276" s="58"/>
      <c r="AI276" s="58"/>
      <c r="AJ276" s="58"/>
      <c r="AK276" s="58"/>
      <c r="AL276" s="58"/>
      <c r="AM276" s="58"/>
      <c r="AN276" s="58"/>
      <c r="AO276" s="58"/>
      <c r="AP276" s="58"/>
      <c r="AQ276" s="58"/>
      <c r="AR276" s="58"/>
      <c r="AS276" s="58"/>
      <c r="AT276" s="58"/>
      <c r="AU276" s="58"/>
      <c r="AV276" s="58"/>
      <c r="AW276" s="58"/>
      <c r="AX276" s="58"/>
      <c r="AY276" s="58"/>
      <c r="AZ276" s="58"/>
      <c r="BA276" s="58"/>
      <c r="BB276" s="58"/>
      <c r="BC276" s="58"/>
    </row>
    <row r="277" spans="1:55" s="46" customFormat="1" x14ac:dyDescent="0.15">
      <c r="A277" s="75"/>
      <c r="B277" s="75"/>
      <c r="C277" s="75"/>
      <c r="D277" s="75"/>
      <c r="E277" s="75"/>
      <c r="F277" s="75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  <c r="AF277" s="58"/>
      <c r="AG277" s="58"/>
      <c r="AH277" s="58"/>
      <c r="AI277" s="58"/>
      <c r="AJ277" s="58"/>
      <c r="AK277" s="58"/>
      <c r="AL277" s="58"/>
      <c r="AM277" s="58"/>
      <c r="AN277" s="58"/>
      <c r="AO277" s="58"/>
      <c r="AP277" s="58"/>
      <c r="AQ277" s="58"/>
      <c r="AR277" s="58"/>
      <c r="AS277" s="58"/>
      <c r="AT277" s="58"/>
      <c r="AU277" s="58"/>
      <c r="AV277" s="58"/>
      <c r="AW277" s="58"/>
      <c r="AX277" s="58"/>
      <c r="AY277" s="58"/>
      <c r="AZ277" s="58"/>
      <c r="BA277" s="58"/>
      <c r="BB277" s="58"/>
      <c r="BC277" s="58"/>
    </row>
    <row r="278" spans="1:55" s="46" customFormat="1" x14ac:dyDescent="0.15">
      <c r="A278" s="75"/>
      <c r="B278" s="75"/>
      <c r="C278" s="75"/>
      <c r="D278" s="75"/>
      <c r="E278" s="75"/>
      <c r="F278" s="75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  <c r="AF278" s="58"/>
      <c r="AG278" s="58"/>
      <c r="AH278" s="58"/>
      <c r="AI278" s="58"/>
      <c r="AJ278" s="58"/>
      <c r="AK278" s="58"/>
      <c r="AL278" s="58"/>
      <c r="AM278" s="58"/>
      <c r="AN278" s="58"/>
      <c r="AO278" s="58"/>
      <c r="AP278" s="58"/>
      <c r="AQ278" s="58"/>
      <c r="AR278" s="58"/>
      <c r="AS278" s="58"/>
      <c r="AT278" s="58"/>
      <c r="AU278" s="58"/>
      <c r="AV278" s="58"/>
      <c r="AW278" s="58"/>
      <c r="AX278" s="58"/>
      <c r="AY278" s="58"/>
      <c r="AZ278" s="58"/>
      <c r="BA278" s="58"/>
      <c r="BB278" s="58"/>
      <c r="BC278" s="58"/>
    </row>
    <row r="279" spans="1:55" s="46" customFormat="1" x14ac:dyDescent="0.15">
      <c r="A279" s="75"/>
      <c r="B279" s="75"/>
      <c r="C279" s="75"/>
      <c r="D279" s="75"/>
      <c r="E279" s="75"/>
      <c r="F279" s="75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</row>
    <row r="280" spans="1:55" s="46" customFormat="1" x14ac:dyDescent="0.15">
      <c r="A280" s="75"/>
      <c r="B280" s="75"/>
      <c r="C280" s="75"/>
      <c r="D280" s="75"/>
      <c r="E280" s="75"/>
      <c r="F280" s="75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  <c r="AF280" s="58"/>
      <c r="AG280" s="58"/>
      <c r="AH280" s="58"/>
      <c r="AI280" s="58"/>
      <c r="AJ280" s="58"/>
      <c r="AK280" s="58"/>
      <c r="AL280" s="58"/>
      <c r="AM280" s="58"/>
      <c r="AN280" s="58"/>
      <c r="AO280" s="58"/>
      <c r="AP280" s="58"/>
      <c r="AQ280" s="58"/>
      <c r="AR280" s="58"/>
      <c r="AS280" s="58"/>
      <c r="AT280" s="58"/>
      <c r="AU280" s="58"/>
      <c r="AV280" s="58"/>
      <c r="AW280" s="58"/>
      <c r="AX280" s="58"/>
      <c r="AY280" s="58"/>
      <c r="AZ280" s="58"/>
      <c r="BA280" s="58"/>
      <c r="BB280" s="58"/>
      <c r="BC280" s="58"/>
    </row>
    <row r="281" spans="1:55" s="46" customFormat="1" x14ac:dyDescent="0.15">
      <c r="A281" s="75"/>
      <c r="B281" s="75"/>
      <c r="C281" s="75"/>
      <c r="D281" s="75"/>
      <c r="E281" s="75"/>
      <c r="F281" s="75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  <c r="AF281" s="58"/>
      <c r="AG281" s="58"/>
      <c r="AH281" s="58"/>
      <c r="AI281" s="58"/>
      <c r="AJ281" s="58"/>
      <c r="AK281" s="58"/>
      <c r="AL281" s="58"/>
      <c r="AM281" s="58"/>
      <c r="AN281" s="58"/>
      <c r="AO281" s="58"/>
      <c r="AP281" s="58"/>
      <c r="AQ281" s="58"/>
      <c r="AR281" s="58"/>
      <c r="AS281" s="58"/>
      <c r="AT281" s="58"/>
      <c r="AU281" s="58"/>
      <c r="AV281" s="58"/>
      <c r="AW281" s="58"/>
      <c r="AX281" s="58"/>
      <c r="AY281" s="58"/>
      <c r="AZ281" s="58"/>
      <c r="BA281" s="58"/>
      <c r="BB281" s="58"/>
      <c r="BC281" s="58"/>
    </row>
    <row r="282" spans="1:55" s="46" customFormat="1" x14ac:dyDescent="0.15">
      <c r="A282" s="75"/>
      <c r="B282" s="75"/>
      <c r="C282" s="75"/>
      <c r="D282" s="75"/>
      <c r="E282" s="75"/>
      <c r="F282" s="75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  <c r="AF282" s="58"/>
      <c r="AG282" s="58"/>
      <c r="AH282" s="58"/>
      <c r="AI282" s="58"/>
      <c r="AJ282" s="58"/>
      <c r="AK282" s="58"/>
      <c r="AL282" s="58"/>
      <c r="AM282" s="58"/>
      <c r="AN282" s="58"/>
      <c r="AO282" s="58"/>
      <c r="AP282" s="58"/>
      <c r="AQ282" s="58"/>
      <c r="AR282" s="58"/>
      <c r="AS282" s="58"/>
      <c r="AT282" s="58"/>
      <c r="AU282" s="58"/>
      <c r="AV282" s="58"/>
      <c r="AW282" s="58"/>
      <c r="AX282" s="58"/>
      <c r="AY282" s="58"/>
      <c r="AZ282" s="58"/>
      <c r="BA282" s="58"/>
      <c r="BB282" s="58"/>
      <c r="BC282" s="58"/>
    </row>
    <row r="283" spans="1:55" s="46" customFormat="1" x14ac:dyDescent="0.15">
      <c r="A283" s="75"/>
      <c r="B283" s="75"/>
      <c r="C283" s="75"/>
      <c r="D283" s="75"/>
      <c r="E283" s="75"/>
      <c r="F283" s="75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  <c r="AF283" s="58"/>
      <c r="AG283" s="58"/>
      <c r="AH283" s="58"/>
      <c r="AI283" s="58"/>
      <c r="AJ283" s="58"/>
      <c r="AK283" s="58"/>
      <c r="AL283" s="58"/>
      <c r="AM283" s="58"/>
      <c r="AN283" s="58"/>
      <c r="AO283" s="58"/>
      <c r="AP283" s="58"/>
      <c r="AQ283" s="58"/>
      <c r="AR283" s="58"/>
      <c r="AS283" s="58"/>
      <c r="AT283" s="58"/>
      <c r="AU283" s="58"/>
      <c r="AV283" s="58"/>
      <c r="AW283" s="58"/>
      <c r="AX283" s="58"/>
      <c r="AY283" s="58"/>
      <c r="AZ283" s="58"/>
      <c r="BA283" s="58"/>
      <c r="BB283" s="58"/>
      <c r="BC283" s="58"/>
    </row>
    <row r="284" spans="1:55" s="46" customFormat="1" x14ac:dyDescent="0.15">
      <c r="A284" s="75"/>
      <c r="B284" s="75"/>
      <c r="C284" s="75"/>
      <c r="D284" s="75"/>
      <c r="E284" s="75"/>
      <c r="F284" s="75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  <c r="AF284" s="58"/>
      <c r="AG284" s="58"/>
      <c r="AH284" s="58"/>
      <c r="AI284" s="58"/>
      <c r="AJ284" s="58"/>
      <c r="AK284" s="58"/>
      <c r="AL284" s="58"/>
      <c r="AM284" s="58"/>
      <c r="AN284" s="58"/>
      <c r="AO284" s="58"/>
      <c r="AP284" s="58"/>
      <c r="AQ284" s="58"/>
      <c r="AR284" s="58"/>
      <c r="AS284" s="58"/>
      <c r="AT284" s="58"/>
      <c r="AU284" s="58"/>
      <c r="AV284" s="58"/>
      <c r="AW284" s="58"/>
      <c r="AX284" s="58"/>
      <c r="AY284" s="58"/>
      <c r="AZ284" s="58"/>
      <c r="BA284" s="58"/>
      <c r="BB284" s="58"/>
      <c r="BC284" s="58"/>
    </row>
    <row r="285" spans="1:55" s="46" customFormat="1" x14ac:dyDescent="0.15">
      <c r="A285" s="75"/>
      <c r="B285" s="75"/>
      <c r="C285" s="75"/>
      <c r="D285" s="75"/>
      <c r="E285" s="75"/>
      <c r="F285" s="75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  <c r="AF285" s="58"/>
      <c r="AG285" s="58"/>
      <c r="AH285" s="58"/>
      <c r="AI285" s="58"/>
      <c r="AJ285" s="58"/>
      <c r="AK285" s="58"/>
      <c r="AL285" s="58"/>
      <c r="AM285" s="58"/>
      <c r="AN285" s="58"/>
      <c r="AO285" s="58"/>
      <c r="AP285" s="58"/>
      <c r="AQ285" s="58"/>
      <c r="AR285" s="58"/>
      <c r="AS285" s="58"/>
      <c r="AT285" s="58"/>
      <c r="AU285" s="58"/>
      <c r="AV285" s="58"/>
      <c r="AW285" s="58"/>
      <c r="AX285" s="58"/>
      <c r="AY285" s="58"/>
      <c r="AZ285" s="58"/>
      <c r="BA285" s="58"/>
      <c r="BB285" s="58"/>
      <c r="BC285" s="58"/>
    </row>
    <row r="286" spans="1:55" s="46" customFormat="1" x14ac:dyDescent="0.15">
      <c r="A286" s="75"/>
      <c r="B286" s="75"/>
      <c r="C286" s="75"/>
      <c r="D286" s="75"/>
      <c r="E286" s="75"/>
      <c r="F286" s="75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  <c r="AF286" s="58"/>
      <c r="AG286" s="58"/>
      <c r="AH286" s="58"/>
      <c r="AI286" s="58"/>
      <c r="AJ286" s="58"/>
      <c r="AK286" s="58"/>
      <c r="AL286" s="58"/>
      <c r="AM286" s="58"/>
      <c r="AN286" s="58"/>
      <c r="AO286" s="58"/>
      <c r="AP286" s="58"/>
      <c r="AQ286" s="58"/>
      <c r="AR286" s="58"/>
      <c r="AS286" s="58"/>
      <c r="AT286" s="58"/>
      <c r="AU286" s="58"/>
      <c r="AV286" s="58"/>
      <c r="AW286" s="58"/>
      <c r="AX286" s="58"/>
      <c r="AY286" s="58"/>
      <c r="AZ286" s="58"/>
      <c r="BA286" s="58"/>
      <c r="BB286" s="58"/>
      <c r="BC286" s="58"/>
    </row>
    <row r="287" spans="1:55" s="46" customFormat="1" x14ac:dyDescent="0.15">
      <c r="A287" s="75"/>
      <c r="B287" s="75"/>
      <c r="C287" s="75"/>
      <c r="D287" s="75"/>
      <c r="E287" s="75"/>
      <c r="F287" s="75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</row>
    <row r="288" spans="1:55" s="46" customFormat="1" x14ac:dyDescent="0.15">
      <c r="A288" s="75"/>
      <c r="B288" s="75"/>
      <c r="C288" s="75"/>
      <c r="D288" s="75"/>
      <c r="E288" s="75"/>
      <c r="F288" s="75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  <c r="AR288" s="58"/>
      <c r="AS288" s="58"/>
      <c r="AT288" s="58"/>
      <c r="AU288" s="58"/>
      <c r="AV288" s="58"/>
      <c r="AW288" s="58"/>
      <c r="AX288" s="58"/>
      <c r="AY288" s="58"/>
      <c r="AZ288" s="58"/>
      <c r="BA288" s="58"/>
      <c r="BB288" s="58"/>
      <c r="BC288" s="58"/>
    </row>
    <row r="289" spans="1:55" s="46" customFormat="1" x14ac:dyDescent="0.15">
      <c r="A289" s="75"/>
      <c r="B289" s="75"/>
      <c r="C289" s="75"/>
      <c r="D289" s="75"/>
      <c r="E289" s="75"/>
      <c r="F289" s="75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  <c r="AR289" s="58"/>
      <c r="AS289" s="58"/>
      <c r="AT289" s="58"/>
      <c r="AU289" s="58"/>
      <c r="AV289" s="58"/>
      <c r="AW289" s="58"/>
      <c r="AX289" s="58"/>
      <c r="AY289" s="58"/>
      <c r="AZ289" s="58"/>
      <c r="BA289" s="58"/>
      <c r="BB289" s="58"/>
      <c r="BC289" s="58"/>
    </row>
    <row r="290" spans="1:55" s="46" customFormat="1" x14ac:dyDescent="0.15">
      <c r="A290" s="75"/>
      <c r="B290" s="75"/>
      <c r="C290" s="75"/>
      <c r="D290" s="75"/>
      <c r="E290" s="75"/>
      <c r="F290" s="75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  <c r="AR290" s="58"/>
      <c r="AS290" s="58"/>
      <c r="AT290" s="58"/>
      <c r="AU290" s="58"/>
      <c r="AV290" s="58"/>
      <c r="AW290" s="58"/>
      <c r="AX290" s="58"/>
      <c r="AY290" s="58"/>
      <c r="AZ290" s="58"/>
      <c r="BA290" s="58"/>
      <c r="BB290" s="58"/>
      <c r="BC290" s="58"/>
    </row>
    <row r="291" spans="1:55" s="46" customFormat="1" x14ac:dyDescent="0.15">
      <c r="A291" s="75"/>
      <c r="B291" s="75"/>
      <c r="C291" s="75"/>
      <c r="D291" s="75"/>
      <c r="E291" s="75"/>
      <c r="F291" s="75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  <c r="AR291" s="58"/>
      <c r="AS291" s="58"/>
      <c r="AT291" s="58"/>
      <c r="AU291" s="58"/>
      <c r="AV291" s="58"/>
      <c r="AW291" s="58"/>
      <c r="AX291" s="58"/>
      <c r="AY291" s="58"/>
      <c r="AZ291" s="58"/>
      <c r="BA291" s="58"/>
      <c r="BB291" s="58"/>
      <c r="BC291" s="58"/>
    </row>
    <row r="292" spans="1:55" s="46" customFormat="1" x14ac:dyDescent="0.15">
      <c r="A292" s="75"/>
      <c r="B292" s="75"/>
      <c r="C292" s="75"/>
      <c r="D292" s="75"/>
      <c r="E292" s="75"/>
      <c r="F292" s="75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  <c r="AR292" s="58"/>
      <c r="AS292" s="58"/>
      <c r="AT292" s="58"/>
      <c r="AU292" s="58"/>
      <c r="AV292" s="58"/>
      <c r="AW292" s="58"/>
      <c r="AX292" s="58"/>
      <c r="AY292" s="58"/>
      <c r="AZ292" s="58"/>
      <c r="BA292" s="58"/>
      <c r="BB292" s="58"/>
      <c r="BC292" s="58"/>
    </row>
    <row r="293" spans="1:55" s="46" customFormat="1" x14ac:dyDescent="0.15">
      <c r="A293" s="75"/>
      <c r="B293" s="75"/>
      <c r="C293" s="75"/>
      <c r="D293" s="75"/>
      <c r="E293" s="75"/>
      <c r="F293" s="75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  <c r="AR293" s="58"/>
      <c r="AS293" s="58"/>
      <c r="AT293" s="58"/>
      <c r="AU293" s="58"/>
      <c r="AV293" s="58"/>
      <c r="AW293" s="58"/>
      <c r="AX293" s="58"/>
      <c r="AY293" s="58"/>
      <c r="AZ293" s="58"/>
      <c r="BA293" s="58"/>
      <c r="BB293" s="58"/>
      <c r="BC293" s="58"/>
    </row>
    <row r="294" spans="1:55" s="46" customFormat="1" x14ac:dyDescent="0.15">
      <c r="A294" s="75"/>
      <c r="B294" s="75"/>
      <c r="C294" s="75"/>
      <c r="D294" s="75"/>
      <c r="E294" s="75"/>
      <c r="F294" s="75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</row>
    <row r="295" spans="1:55" s="46" customFormat="1" x14ac:dyDescent="0.15">
      <c r="A295" s="75"/>
      <c r="B295" s="75"/>
      <c r="C295" s="75"/>
      <c r="D295" s="75"/>
      <c r="E295" s="75"/>
      <c r="F295" s="75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</row>
    <row r="296" spans="1:55" s="46" customFormat="1" x14ac:dyDescent="0.15">
      <c r="A296" s="75"/>
      <c r="B296" s="75"/>
      <c r="C296" s="75"/>
      <c r="D296" s="75"/>
      <c r="E296" s="75"/>
      <c r="F296" s="75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  <c r="AR296" s="58"/>
      <c r="AS296" s="58"/>
      <c r="AT296" s="58"/>
      <c r="AU296" s="58"/>
      <c r="AV296" s="58"/>
      <c r="AW296" s="58"/>
      <c r="AX296" s="58"/>
      <c r="AY296" s="58"/>
      <c r="AZ296" s="58"/>
      <c r="BA296" s="58"/>
      <c r="BB296" s="58"/>
      <c r="BC296" s="58"/>
    </row>
    <row r="297" spans="1:55" s="46" customFormat="1" x14ac:dyDescent="0.15">
      <c r="A297" s="75"/>
      <c r="B297" s="75"/>
      <c r="C297" s="75"/>
      <c r="D297" s="75"/>
      <c r="E297" s="75"/>
      <c r="F297" s="75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  <c r="AR297" s="58"/>
      <c r="AS297" s="58"/>
      <c r="AT297" s="58"/>
      <c r="AU297" s="58"/>
      <c r="AV297" s="58"/>
      <c r="AW297" s="58"/>
      <c r="AX297" s="58"/>
      <c r="AY297" s="58"/>
      <c r="AZ297" s="58"/>
      <c r="BA297" s="58"/>
      <c r="BB297" s="58"/>
      <c r="BC297" s="58"/>
    </row>
    <row r="298" spans="1:55" s="46" customFormat="1" x14ac:dyDescent="0.15">
      <c r="A298" s="75"/>
      <c r="B298" s="75"/>
      <c r="C298" s="75"/>
      <c r="D298" s="75"/>
      <c r="E298" s="75"/>
      <c r="F298" s="75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  <c r="AR298" s="58"/>
      <c r="AS298" s="58"/>
      <c r="AT298" s="58"/>
      <c r="AU298" s="58"/>
      <c r="AV298" s="58"/>
      <c r="AW298" s="58"/>
      <c r="AX298" s="58"/>
      <c r="AY298" s="58"/>
      <c r="AZ298" s="58"/>
      <c r="BA298" s="58"/>
      <c r="BB298" s="58"/>
      <c r="BC298" s="58"/>
    </row>
    <row r="299" spans="1:55" s="46" customFormat="1" x14ac:dyDescent="0.15">
      <c r="A299" s="75"/>
      <c r="B299" s="75"/>
      <c r="C299" s="75"/>
      <c r="D299" s="75"/>
      <c r="E299" s="75"/>
      <c r="F299" s="75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  <c r="AR299" s="58"/>
      <c r="AS299" s="58"/>
      <c r="AT299" s="58"/>
      <c r="AU299" s="58"/>
      <c r="AV299" s="58"/>
      <c r="AW299" s="58"/>
      <c r="AX299" s="58"/>
      <c r="AY299" s="58"/>
      <c r="AZ299" s="58"/>
      <c r="BA299" s="58"/>
      <c r="BB299" s="58"/>
      <c r="BC299" s="58"/>
    </row>
    <row r="300" spans="1:55" s="46" customFormat="1" x14ac:dyDescent="0.15">
      <c r="A300" s="75"/>
      <c r="B300" s="75"/>
      <c r="C300" s="75"/>
      <c r="D300" s="75"/>
      <c r="E300" s="75"/>
      <c r="F300" s="75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  <c r="AR300" s="58"/>
      <c r="AS300" s="58"/>
      <c r="AT300" s="58"/>
      <c r="AU300" s="58"/>
      <c r="AV300" s="58"/>
      <c r="AW300" s="58"/>
      <c r="AX300" s="58"/>
      <c r="AY300" s="58"/>
      <c r="AZ300" s="58"/>
      <c r="BA300" s="58"/>
      <c r="BB300" s="58"/>
      <c r="BC300" s="58"/>
    </row>
    <row r="301" spans="1:55" s="46" customFormat="1" x14ac:dyDescent="0.15">
      <c r="A301" s="75"/>
      <c r="B301" s="75"/>
      <c r="C301" s="75"/>
      <c r="D301" s="75"/>
      <c r="E301" s="75"/>
      <c r="F301" s="75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  <c r="AR301" s="58"/>
      <c r="AS301" s="58"/>
      <c r="AT301" s="58"/>
      <c r="AU301" s="58"/>
      <c r="AV301" s="58"/>
      <c r="AW301" s="58"/>
      <c r="AX301" s="58"/>
      <c r="AY301" s="58"/>
      <c r="AZ301" s="58"/>
      <c r="BA301" s="58"/>
      <c r="BB301" s="58"/>
      <c r="BC301" s="58"/>
    </row>
    <row r="302" spans="1:55" s="46" customFormat="1" x14ac:dyDescent="0.15">
      <c r="A302" s="75"/>
      <c r="B302" s="75"/>
      <c r="C302" s="75"/>
      <c r="D302" s="75"/>
      <c r="E302" s="75"/>
      <c r="F302" s="75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  <c r="AR302" s="58"/>
      <c r="AS302" s="58"/>
      <c r="AT302" s="58"/>
      <c r="AU302" s="58"/>
      <c r="AV302" s="58"/>
      <c r="AW302" s="58"/>
      <c r="AX302" s="58"/>
      <c r="AY302" s="58"/>
      <c r="AZ302" s="58"/>
      <c r="BA302" s="58"/>
      <c r="BB302" s="58"/>
      <c r="BC302" s="58"/>
    </row>
    <row r="303" spans="1:55" s="46" customFormat="1" x14ac:dyDescent="0.15">
      <c r="A303" s="75"/>
      <c r="B303" s="75"/>
      <c r="C303" s="75"/>
      <c r="D303" s="75"/>
      <c r="E303" s="75"/>
      <c r="F303" s="75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</row>
    <row r="304" spans="1:55" s="46" customFormat="1" x14ac:dyDescent="0.15">
      <c r="A304" s="75"/>
      <c r="B304" s="75"/>
      <c r="C304" s="75"/>
      <c r="D304" s="75"/>
      <c r="E304" s="75"/>
      <c r="F304" s="75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  <c r="AR304" s="58"/>
      <c r="AS304" s="58"/>
      <c r="AT304" s="58"/>
      <c r="AU304" s="58"/>
      <c r="AV304" s="58"/>
      <c r="AW304" s="58"/>
      <c r="AX304" s="58"/>
      <c r="AY304" s="58"/>
      <c r="AZ304" s="58"/>
      <c r="BA304" s="58"/>
      <c r="BB304" s="58"/>
      <c r="BC304" s="58"/>
    </row>
    <row r="305" spans="1:55" s="46" customFormat="1" x14ac:dyDescent="0.15">
      <c r="A305" s="75"/>
      <c r="B305" s="75"/>
      <c r="C305" s="75"/>
      <c r="D305" s="75"/>
      <c r="E305" s="75"/>
      <c r="F305" s="75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  <c r="AR305" s="58"/>
      <c r="AS305" s="58"/>
      <c r="AT305" s="58"/>
      <c r="AU305" s="58"/>
      <c r="AV305" s="58"/>
      <c r="AW305" s="58"/>
      <c r="AX305" s="58"/>
      <c r="AY305" s="58"/>
      <c r="AZ305" s="58"/>
      <c r="BA305" s="58"/>
      <c r="BB305" s="58"/>
      <c r="BC305" s="58"/>
    </row>
    <row r="306" spans="1:55" s="46" customFormat="1" x14ac:dyDescent="0.15">
      <c r="A306" s="75"/>
      <c r="B306" s="75"/>
      <c r="C306" s="75"/>
      <c r="D306" s="75"/>
      <c r="E306" s="75"/>
      <c r="F306" s="75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  <c r="AR306" s="58"/>
      <c r="AS306" s="58"/>
      <c r="AT306" s="58"/>
      <c r="AU306" s="58"/>
      <c r="AV306" s="58"/>
      <c r="AW306" s="58"/>
      <c r="AX306" s="58"/>
      <c r="AY306" s="58"/>
      <c r="AZ306" s="58"/>
      <c r="BA306" s="58"/>
      <c r="BB306" s="58"/>
      <c r="BC306" s="58"/>
    </row>
    <row r="307" spans="1:55" s="46" customFormat="1" x14ac:dyDescent="0.15">
      <c r="A307" s="75"/>
      <c r="B307" s="75"/>
      <c r="C307" s="75"/>
      <c r="D307" s="75"/>
      <c r="E307" s="75"/>
      <c r="F307" s="75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  <c r="AR307" s="58"/>
      <c r="AS307" s="58"/>
      <c r="AT307" s="58"/>
      <c r="AU307" s="58"/>
      <c r="AV307" s="58"/>
      <c r="AW307" s="58"/>
      <c r="AX307" s="58"/>
      <c r="AY307" s="58"/>
      <c r="AZ307" s="58"/>
      <c r="BA307" s="58"/>
      <c r="BB307" s="58"/>
      <c r="BC307" s="58"/>
    </row>
    <row r="308" spans="1:55" s="46" customFormat="1" x14ac:dyDescent="0.15">
      <c r="A308" s="75"/>
      <c r="B308" s="75"/>
      <c r="C308" s="75"/>
      <c r="D308" s="75"/>
      <c r="E308" s="75"/>
      <c r="F308" s="75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  <c r="AR308" s="58"/>
      <c r="AS308" s="58"/>
      <c r="AT308" s="58"/>
      <c r="AU308" s="58"/>
      <c r="AV308" s="58"/>
      <c r="AW308" s="58"/>
      <c r="AX308" s="58"/>
      <c r="AY308" s="58"/>
      <c r="AZ308" s="58"/>
      <c r="BA308" s="58"/>
      <c r="BB308" s="58"/>
      <c r="BC308" s="58"/>
    </row>
    <row r="309" spans="1:55" s="46" customFormat="1" x14ac:dyDescent="0.15">
      <c r="A309" s="75"/>
      <c r="B309" s="75"/>
      <c r="C309" s="75"/>
      <c r="D309" s="75"/>
      <c r="E309" s="75"/>
      <c r="F309" s="75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  <c r="AR309" s="58"/>
      <c r="AS309" s="58"/>
      <c r="AT309" s="58"/>
      <c r="AU309" s="58"/>
      <c r="AV309" s="58"/>
      <c r="AW309" s="58"/>
      <c r="AX309" s="58"/>
      <c r="AY309" s="58"/>
      <c r="AZ309" s="58"/>
      <c r="BA309" s="58"/>
      <c r="BB309" s="58"/>
      <c r="BC309" s="58"/>
    </row>
    <row r="310" spans="1:55" s="46" customFormat="1" x14ac:dyDescent="0.15">
      <c r="A310" s="75"/>
      <c r="B310" s="75"/>
      <c r="C310" s="75"/>
      <c r="D310" s="75"/>
      <c r="E310" s="75"/>
      <c r="F310" s="75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  <c r="AR310" s="58"/>
      <c r="AS310" s="58"/>
      <c r="AT310" s="58"/>
      <c r="AU310" s="58"/>
      <c r="AV310" s="58"/>
      <c r="AW310" s="58"/>
      <c r="AX310" s="58"/>
      <c r="AY310" s="58"/>
      <c r="AZ310" s="58"/>
      <c r="BA310" s="58"/>
      <c r="BB310" s="58"/>
      <c r="BC310" s="58"/>
    </row>
    <row r="311" spans="1:55" s="46" customFormat="1" x14ac:dyDescent="0.15">
      <c r="A311" s="75"/>
      <c r="B311" s="75"/>
      <c r="C311" s="75"/>
      <c r="D311" s="75"/>
      <c r="E311" s="75"/>
      <c r="F311" s="75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  <c r="AR311" s="58"/>
      <c r="AS311" s="58"/>
      <c r="AT311" s="58"/>
      <c r="AU311" s="58"/>
      <c r="AV311" s="58"/>
      <c r="AW311" s="58"/>
      <c r="AX311" s="58"/>
      <c r="AY311" s="58"/>
      <c r="AZ311" s="58"/>
      <c r="BA311" s="58"/>
      <c r="BB311" s="58"/>
      <c r="BC311" s="58"/>
    </row>
    <row r="312" spans="1:55" s="46" customFormat="1" x14ac:dyDescent="0.15">
      <c r="A312" s="75"/>
      <c r="B312" s="75"/>
      <c r="C312" s="75"/>
      <c r="D312" s="75"/>
      <c r="E312" s="75"/>
      <c r="F312" s="75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  <c r="AR312" s="58"/>
      <c r="AS312" s="58"/>
      <c r="AT312" s="58"/>
      <c r="AU312" s="58"/>
      <c r="AV312" s="58"/>
      <c r="AW312" s="58"/>
      <c r="AX312" s="58"/>
      <c r="AY312" s="58"/>
      <c r="AZ312" s="58"/>
      <c r="BA312" s="58"/>
      <c r="BB312" s="58"/>
      <c r="BC312" s="58"/>
    </row>
    <row r="313" spans="1:55" s="46" customFormat="1" x14ac:dyDescent="0.15">
      <c r="A313" s="75"/>
      <c r="B313" s="75"/>
      <c r="C313" s="75"/>
      <c r="D313" s="75"/>
      <c r="E313" s="75"/>
      <c r="F313" s="75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</row>
    <row r="314" spans="1:55" s="46" customFormat="1" x14ac:dyDescent="0.15">
      <c r="A314" s="75"/>
      <c r="B314" s="75"/>
      <c r="C314" s="75"/>
      <c r="D314" s="75"/>
      <c r="E314" s="75"/>
      <c r="F314" s="75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58"/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</row>
    <row r="315" spans="1:55" s="46" customFormat="1" x14ac:dyDescent="0.15">
      <c r="A315" s="75"/>
      <c r="B315" s="75"/>
      <c r="C315" s="75"/>
      <c r="D315" s="75"/>
      <c r="E315" s="75"/>
      <c r="F315" s="75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  <c r="AR315" s="58"/>
      <c r="AS315" s="58"/>
      <c r="AT315" s="58"/>
      <c r="AU315" s="58"/>
      <c r="AV315" s="58"/>
      <c r="AW315" s="58"/>
      <c r="AX315" s="58"/>
      <c r="AY315" s="58"/>
      <c r="AZ315" s="58"/>
      <c r="BA315" s="58"/>
      <c r="BB315" s="58"/>
      <c r="BC315" s="58"/>
    </row>
    <row r="316" spans="1:55" s="46" customFormat="1" x14ac:dyDescent="0.15">
      <c r="A316" s="75"/>
      <c r="B316" s="75"/>
      <c r="C316" s="75"/>
      <c r="D316" s="75"/>
      <c r="E316" s="75"/>
      <c r="F316" s="75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  <c r="AR316" s="58"/>
      <c r="AS316" s="58"/>
      <c r="AT316" s="58"/>
      <c r="AU316" s="58"/>
      <c r="AV316" s="58"/>
      <c r="AW316" s="58"/>
      <c r="AX316" s="58"/>
      <c r="AY316" s="58"/>
      <c r="AZ316" s="58"/>
      <c r="BA316" s="58"/>
      <c r="BB316" s="58"/>
      <c r="BC316" s="58"/>
    </row>
    <row r="317" spans="1:55" s="46" customFormat="1" x14ac:dyDescent="0.15">
      <c r="A317" s="75"/>
      <c r="B317" s="75"/>
      <c r="C317" s="75"/>
      <c r="D317" s="75"/>
      <c r="E317" s="75"/>
      <c r="F317" s="75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  <c r="AR317" s="58"/>
      <c r="AS317" s="58"/>
      <c r="AT317" s="58"/>
      <c r="AU317" s="58"/>
      <c r="AV317" s="58"/>
      <c r="AW317" s="58"/>
      <c r="AX317" s="58"/>
      <c r="AY317" s="58"/>
      <c r="AZ317" s="58"/>
      <c r="BA317" s="58"/>
      <c r="BB317" s="58"/>
      <c r="BC317" s="58"/>
    </row>
    <row r="318" spans="1:55" s="46" customFormat="1" x14ac:dyDescent="0.15">
      <c r="A318" s="75"/>
      <c r="B318" s="75"/>
      <c r="C318" s="75"/>
      <c r="D318" s="75"/>
      <c r="E318" s="75"/>
      <c r="F318" s="75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  <c r="AR318" s="58"/>
      <c r="AS318" s="58"/>
      <c r="AT318" s="58"/>
      <c r="AU318" s="58"/>
      <c r="AV318" s="58"/>
      <c r="AW318" s="58"/>
      <c r="AX318" s="58"/>
      <c r="AY318" s="58"/>
      <c r="AZ318" s="58"/>
      <c r="BA318" s="58"/>
      <c r="BB318" s="58"/>
      <c r="BC318" s="58"/>
    </row>
    <row r="319" spans="1:55" s="46" customFormat="1" x14ac:dyDescent="0.15">
      <c r="A319" s="75"/>
      <c r="B319" s="75"/>
      <c r="C319" s="75"/>
      <c r="D319" s="75"/>
      <c r="E319" s="75"/>
      <c r="F319" s="75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  <c r="AR319" s="58"/>
      <c r="AS319" s="58"/>
      <c r="AT319" s="58"/>
      <c r="AU319" s="58"/>
      <c r="AV319" s="58"/>
      <c r="AW319" s="58"/>
      <c r="AX319" s="58"/>
      <c r="AY319" s="58"/>
      <c r="AZ319" s="58"/>
      <c r="BA319" s="58"/>
      <c r="BB319" s="58"/>
      <c r="BC319" s="58"/>
    </row>
    <row r="320" spans="1:55" s="46" customFormat="1" x14ac:dyDescent="0.15">
      <c r="A320" s="75"/>
      <c r="B320" s="75"/>
      <c r="C320" s="75"/>
      <c r="D320" s="75"/>
      <c r="E320" s="75"/>
      <c r="F320" s="75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  <c r="AR320" s="58"/>
      <c r="AS320" s="58"/>
      <c r="AT320" s="58"/>
      <c r="AU320" s="58"/>
      <c r="AV320" s="58"/>
      <c r="AW320" s="58"/>
      <c r="AX320" s="58"/>
      <c r="AY320" s="58"/>
      <c r="AZ320" s="58"/>
      <c r="BA320" s="58"/>
      <c r="BB320" s="58"/>
      <c r="BC320" s="58"/>
    </row>
    <row r="321" spans="1:55" s="46" customFormat="1" x14ac:dyDescent="0.15">
      <c r="A321" s="75"/>
      <c r="B321" s="75"/>
      <c r="C321" s="75"/>
      <c r="D321" s="75"/>
      <c r="E321" s="75"/>
      <c r="F321" s="75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</row>
    <row r="322" spans="1:55" s="46" customFormat="1" x14ac:dyDescent="0.15">
      <c r="A322" s="75"/>
      <c r="B322" s="75"/>
      <c r="C322" s="75"/>
      <c r="D322" s="75"/>
      <c r="E322" s="75"/>
      <c r="F322" s="75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  <c r="AR322" s="58"/>
      <c r="AS322" s="58"/>
      <c r="AT322" s="58"/>
      <c r="AU322" s="58"/>
      <c r="AV322" s="58"/>
      <c r="AW322" s="58"/>
      <c r="AX322" s="58"/>
      <c r="AY322" s="58"/>
      <c r="AZ322" s="58"/>
      <c r="BA322" s="58"/>
      <c r="BB322" s="58"/>
      <c r="BC322" s="58"/>
    </row>
    <row r="323" spans="1:55" s="46" customFormat="1" x14ac:dyDescent="0.15">
      <c r="A323" s="75"/>
      <c r="B323" s="75"/>
      <c r="C323" s="75"/>
      <c r="D323" s="75"/>
      <c r="E323" s="75"/>
      <c r="F323" s="75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  <c r="AR323" s="58"/>
      <c r="AS323" s="58"/>
      <c r="AT323" s="58"/>
      <c r="AU323" s="58"/>
      <c r="AV323" s="58"/>
      <c r="AW323" s="58"/>
      <c r="AX323" s="58"/>
      <c r="AY323" s="58"/>
      <c r="AZ323" s="58"/>
      <c r="BA323" s="58"/>
      <c r="BB323" s="58"/>
      <c r="BC323" s="58"/>
    </row>
    <row r="324" spans="1:55" s="46" customFormat="1" x14ac:dyDescent="0.15">
      <c r="A324" s="75"/>
      <c r="B324" s="75"/>
      <c r="C324" s="75"/>
      <c r="D324" s="75"/>
      <c r="E324" s="75"/>
      <c r="F324" s="75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  <c r="AR324" s="58"/>
      <c r="AS324" s="58"/>
      <c r="AT324" s="58"/>
      <c r="AU324" s="58"/>
      <c r="AV324" s="58"/>
      <c r="AW324" s="58"/>
      <c r="AX324" s="58"/>
      <c r="AY324" s="58"/>
      <c r="AZ324" s="58"/>
      <c r="BA324" s="58"/>
      <c r="BB324" s="58"/>
      <c r="BC324" s="58"/>
    </row>
    <row r="325" spans="1:55" s="46" customFormat="1" x14ac:dyDescent="0.15">
      <c r="A325" s="75"/>
      <c r="B325" s="75"/>
      <c r="C325" s="75"/>
      <c r="D325" s="75"/>
      <c r="E325" s="75"/>
      <c r="F325" s="75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</row>
    <row r="326" spans="1:55" s="46" customFormat="1" x14ac:dyDescent="0.15">
      <c r="A326" s="75"/>
      <c r="B326" s="75"/>
      <c r="C326" s="75"/>
      <c r="D326" s="75"/>
      <c r="E326" s="75"/>
      <c r="F326" s="75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  <c r="AR326" s="58"/>
      <c r="AS326" s="58"/>
      <c r="AT326" s="58"/>
      <c r="AU326" s="58"/>
      <c r="AV326" s="58"/>
      <c r="AW326" s="58"/>
      <c r="AX326" s="58"/>
      <c r="AY326" s="58"/>
      <c r="AZ326" s="58"/>
      <c r="BA326" s="58"/>
      <c r="BB326" s="58"/>
      <c r="BC326" s="58"/>
    </row>
    <row r="327" spans="1:55" s="46" customFormat="1" x14ac:dyDescent="0.15">
      <c r="A327" s="75"/>
      <c r="B327" s="75"/>
      <c r="C327" s="75"/>
      <c r="D327" s="75"/>
      <c r="E327" s="75"/>
      <c r="F327" s="75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58"/>
    </row>
    <row r="328" spans="1:55" s="46" customFormat="1" x14ac:dyDescent="0.15">
      <c r="A328" s="75"/>
      <c r="B328" s="75"/>
      <c r="C328" s="75"/>
      <c r="D328" s="75"/>
      <c r="E328" s="75"/>
      <c r="F328" s="75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58"/>
    </row>
    <row r="329" spans="1:55" s="46" customFormat="1" x14ac:dyDescent="0.15">
      <c r="A329" s="75"/>
      <c r="B329" s="75"/>
      <c r="C329" s="75"/>
      <c r="D329" s="75"/>
      <c r="E329" s="75"/>
      <c r="F329" s="75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</row>
    <row r="330" spans="1:55" s="46" customFormat="1" x14ac:dyDescent="0.15">
      <c r="A330" s="75"/>
      <c r="B330" s="75"/>
      <c r="C330" s="75"/>
      <c r="D330" s="75"/>
      <c r="E330" s="75"/>
      <c r="F330" s="75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  <c r="AR330" s="58"/>
      <c r="AS330" s="58"/>
      <c r="AT330" s="58"/>
      <c r="AU330" s="58"/>
      <c r="AV330" s="58"/>
      <c r="AW330" s="58"/>
      <c r="AX330" s="58"/>
      <c r="AY330" s="58"/>
      <c r="AZ330" s="58"/>
      <c r="BA330" s="58"/>
      <c r="BB330" s="58"/>
      <c r="BC330" s="58"/>
    </row>
    <row r="331" spans="1:55" s="46" customFormat="1" x14ac:dyDescent="0.15">
      <c r="A331" s="75"/>
      <c r="B331" s="75"/>
      <c r="C331" s="75"/>
      <c r="D331" s="75"/>
      <c r="E331" s="75"/>
      <c r="F331" s="75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  <c r="AR331" s="58"/>
      <c r="AS331" s="58"/>
      <c r="AT331" s="58"/>
      <c r="AU331" s="58"/>
      <c r="AV331" s="58"/>
      <c r="AW331" s="58"/>
      <c r="AX331" s="58"/>
      <c r="AY331" s="58"/>
      <c r="AZ331" s="58"/>
      <c r="BA331" s="58"/>
      <c r="BB331" s="58"/>
      <c r="BC331" s="58"/>
    </row>
    <row r="332" spans="1:55" s="46" customFormat="1" x14ac:dyDescent="0.15">
      <c r="A332" s="75"/>
      <c r="B332" s="75"/>
      <c r="C332" s="75"/>
      <c r="D332" s="75"/>
      <c r="E332" s="75"/>
      <c r="F332" s="75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  <c r="AR332" s="58"/>
      <c r="AS332" s="58"/>
      <c r="AT332" s="58"/>
      <c r="AU332" s="58"/>
      <c r="AV332" s="58"/>
      <c r="AW332" s="58"/>
      <c r="AX332" s="58"/>
      <c r="AY332" s="58"/>
      <c r="AZ332" s="58"/>
      <c r="BA332" s="58"/>
      <c r="BB332" s="58"/>
      <c r="BC332" s="58"/>
    </row>
    <row r="333" spans="1:55" s="46" customFormat="1" x14ac:dyDescent="0.15">
      <c r="A333" s="75"/>
      <c r="B333" s="75"/>
      <c r="C333" s="75"/>
      <c r="D333" s="75"/>
      <c r="E333" s="75"/>
      <c r="F333" s="75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  <c r="AR333" s="58"/>
      <c r="AS333" s="58"/>
      <c r="AT333" s="58"/>
      <c r="AU333" s="58"/>
      <c r="AV333" s="58"/>
      <c r="AW333" s="58"/>
      <c r="AX333" s="58"/>
      <c r="AY333" s="58"/>
      <c r="AZ333" s="58"/>
      <c r="BA333" s="58"/>
      <c r="BB333" s="58"/>
      <c r="BC333" s="58"/>
    </row>
    <row r="334" spans="1:55" s="46" customFormat="1" x14ac:dyDescent="0.15">
      <c r="A334" s="75"/>
      <c r="B334" s="75"/>
      <c r="C334" s="75"/>
      <c r="D334" s="75"/>
      <c r="E334" s="75"/>
      <c r="F334" s="75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  <c r="AR334" s="58"/>
      <c r="AS334" s="58"/>
      <c r="AT334" s="58"/>
      <c r="AU334" s="58"/>
      <c r="AV334" s="58"/>
      <c r="AW334" s="58"/>
      <c r="AX334" s="58"/>
      <c r="AY334" s="58"/>
      <c r="AZ334" s="58"/>
      <c r="BA334" s="58"/>
      <c r="BB334" s="58"/>
      <c r="BC334" s="58"/>
    </row>
    <row r="335" spans="1:55" s="46" customFormat="1" x14ac:dyDescent="0.15">
      <c r="A335" s="75"/>
      <c r="B335" s="75"/>
      <c r="C335" s="75"/>
      <c r="D335" s="75"/>
      <c r="E335" s="75"/>
      <c r="F335" s="75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  <c r="AR335" s="58"/>
      <c r="AS335" s="58"/>
      <c r="AT335" s="58"/>
      <c r="AU335" s="58"/>
      <c r="AV335" s="58"/>
      <c r="AW335" s="58"/>
      <c r="AX335" s="58"/>
      <c r="AY335" s="58"/>
      <c r="AZ335" s="58"/>
      <c r="BA335" s="58"/>
      <c r="BB335" s="58"/>
      <c r="BC335" s="58"/>
    </row>
    <row r="336" spans="1:55" s="46" customFormat="1" x14ac:dyDescent="0.15">
      <c r="A336" s="75"/>
      <c r="B336" s="75"/>
      <c r="C336" s="75"/>
      <c r="D336" s="75"/>
      <c r="E336" s="75"/>
      <c r="F336" s="75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  <c r="AR336" s="58"/>
      <c r="AS336" s="58"/>
      <c r="AT336" s="58"/>
      <c r="AU336" s="58"/>
      <c r="AV336" s="58"/>
      <c r="AW336" s="58"/>
      <c r="AX336" s="58"/>
      <c r="AY336" s="58"/>
      <c r="AZ336" s="58"/>
      <c r="BA336" s="58"/>
      <c r="BB336" s="58"/>
      <c r="BC336" s="58"/>
    </row>
    <row r="337" spans="1:55" s="46" customFormat="1" x14ac:dyDescent="0.15">
      <c r="A337" s="75"/>
      <c r="B337" s="75"/>
      <c r="C337" s="75"/>
      <c r="D337" s="75"/>
      <c r="E337" s="75"/>
      <c r="F337" s="75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</row>
    <row r="338" spans="1:55" s="46" customFormat="1" x14ac:dyDescent="0.15">
      <c r="A338" s="75"/>
      <c r="B338" s="75"/>
      <c r="C338" s="75"/>
      <c r="D338" s="75"/>
      <c r="E338" s="75"/>
      <c r="F338" s="75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  <c r="AR338" s="58"/>
      <c r="AS338" s="58"/>
      <c r="AT338" s="58"/>
      <c r="AU338" s="58"/>
      <c r="AV338" s="58"/>
      <c r="AW338" s="58"/>
      <c r="AX338" s="58"/>
      <c r="AY338" s="58"/>
      <c r="AZ338" s="58"/>
      <c r="BA338" s="58"/>
      <c r="BB338" s="58"/>
      <c r="BC338" s="58"/>
    </row>
    <row r="339" spans="1:55" s="46" customFormat="1" x14ac:dyDescent="0.15">
      <c r="A339" s="75"/>
      <c r="B339" s="75"/>
      <c r="C339" s="75"/>
      <c r="D339" s="75"/>
      <c r="E339" s="75"/>
      <c r="F339" s="75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  <c r="AR339" s="58"/>
      <c r="AS339" s="58"/>
      <c r="AT339" s="58"/>
      <c r="AU339" s="58"/>
      <c r="AV339" s="58"/>
      <c r="AW339" s="58"/>
      <c r="AX339" s="58"/>
      <c r="AY339" s="58"/>
      <c r="AZ339" s="58"/>
      <c r="BA339" s="58"/>
      <c r="BB339" s="58"/>
      <c r="BC339" s="58"/>
    </row>
    <row r="340" spans="1:55" s="46" customFormat="1" x14ac:dyDescent="0.15">
      <c r="A340" s="75"/>
      <c r="B340" s="75"/>
      <c r="C340" s="75"/>
      <c r="D340" s="75"/>
      <c r="E340" s="75"/>
      <c r="F340" s="75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  <c r="AR340" s="58"/>
      <c r="AS340" s="58"/>
      <c r="AT340" s="58"/>
      <c r="AU340" s="58"/>
      <c r="AV340" s="58"/>
      <c r="AW340" s="58"/>
      <c r="AX340" s="58"/>
      <c r="AY340" s="58"/>
      <c r="AZ340" s="58"/>
      <c r="BA340" s="58"/>
      <c r="BB340" s="58"/>
      <c r="BC340" s="58"/>
    </row>
    <row r="341" spans="1:55" s="46" customFormat="1" x14ac:dyDescent="0.15">
      <c r="A341" s="75"/>
      <c r="B341" s="75"/>
      <c r="C341" s="75"/>
      <c r="D341" s="75"/>
      <c r="E341" s="75"/>
      <c r="F341" s="75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  <c r="AR341" s="58"/>
      <c r="AS341" s="58"/>
      <c r="AT341" s="58"/>
      <c r="AU341" s="58"/>
      <c r="AV341" s="58"/>
      <c r="AW341" s="58"/>
      <c r="AX341" s="58"/>
      <c r="AY341" s="58"/>
      <c r="AZ341" s="58"/>
      <c r="BA341" s="58"/>
      <c r="BB341" s="58"/>
      <c r="BC341" s="58"/>
    </row>
    <row r="342" spans="1:55" s="46" customFormat="1" x14ac:dyDescent="0.15">
      <c r="A342" s="75"/>
      <c r="B342" s="75"/>
      <c r="C342" s="75"/>
      <c r="D342" s="75"/>
      <c r="E342" s="75"/>
      <c r="F342" s="75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  <c r="AR342" s="58"/>
      <c r="AS342" s="58"/>
      <c r="AT342" s="58"/>
      <c r="AU342" s="58"/>
      <c r="AV342" s="58"/>
      <c r="AW342" s="58"/>
      <c r="AX342" s="58"/>
      <c r="AY342" s="58"/>
      <c r="AZ342" s="58"/>
      <c r="BA342" s="58"/>
      <c r="BB342" s="58"/>
      <c r="BC342" s="58"/>
    </row>
    <row r="343" spans="1:55" s="46" customFormat="1" x14ac:dyDescent="0.15">
      <c r="A343" s="75"/>
      <c r="B343" s="75"/>
      <c r="C343" s="75"/>
      <c r="D343" s="75"/>
      <c r="E343" s="75"/>
      <c r="F343" s="75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  <c r="AR343" s="58"/>
      <c r="AS343" s="58"/>
      <c r="AT343" s="58"/>
      <c r="AU343" s="58"/>
      <c r="AV343" s="58"/>
      <c r="AW343" s="58"/>
      <c r="AX343" s="58"/>
      <c r="AY343" s="58"/>
      <c r="AZ343" s="58"/>
      <c r="BA343" s="58"/>
      <c r="BB343" s="58"/>
      <c r="BC343" s="58"/>
    </row>
    <row r="344" spans="1:55" s="46" customFormat="1" x14ac:dyDescent="0.15">
      <c r="A344" s="75"/>
      <c r="B344" s="75"/>
      <c r="C344" s="75"/>
      <c r="D344" s="75"/>
      <c r="E344" s="75"/>
      <c r="F344" s="75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  <c r="AR344" s="58"/>
      <c r="AS344" s="58"/>
      <c r="AT344" s="58"/>
      <c r="AU344" s="58"/>
      <c r="AV344" s="58"/>
      <c r="AW344" s="58"/>
      <c r="AX344" s="58"/>
      <c r="AY344" s="58"/>
      <c r="AZ344" s="58"/>
      <c r="BA344" s="58"/>
      <c r="BB344" s="58"/>
      <c r="BC344" s="58"/>
    </row>
    <row r="345" spans="1:55" s="46" customFormat="1" x14ac:dyDescent="0.15">
      <c r="A345" s="75"/>
      <c r="B345" s="75"/>
      <c r="C345" s="75"/>
      <c r="D345" s="75"/>
      <c r="E345" s="75"/>
      <c r="F345" s="75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</row>
    <row r="346" spans="1:55" s="46" customFormat="1" x14ac:dyDescent="0.15">
      <c r="A346" s="75"/>
      <c r="B346" s="75"/>
      <c r="C346" s="75"/>
      <c r="D346" s="75"/>
      <c r="E346" s="75"/>
      <c r="F346" s="75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  <c r="AR346" s="58"/>
      <c r="AS346" s="58"/>
      <c r="AT346" s="58"/>
      <c r="AU346" s="58"/>
      <c r="AV346" s="58"/>
      <c r="AW346" s="58"/>
      <c r="AX346" s="58"/>
      <c r="AY346" s="58"/>
      <c r="AZ346" s="58"/>
      <c r="BA346" s="58"/>
      <c r="BB346" s="58"/>
      <c r="BC346" s="58"/>
    </row>
    <row r="347" spans="1:55" s="46" customFormat="1" x14ac:dyDescent="0.15">
      <c r="A347" s="75"/>
      <c r="B347" s="75"/>
      <c r="C347" s="75"/>
      <c r="D347" s="75"/>
      <c r="E347" s="75"/>
      <c r="F347" s="75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  <c r="AR347" s="58"/>
      <c r="AS347" s="58"/>
      <c r="AT347" s="58"/>
      <c r="AU347" s="58"/>
      <c r="AV347" s="58"/>
      <c r="AW347" s="58"/>
      <c r="AX347" s="58"/>
      <c r="AY347" s="58"/>
      <c r="AZ347" s="58"/>
      <c r="BA347" s="58"/>
      <c r="BB347" s="58"/>
      <c r="BC347" s="58"/>
    </row>
    <row r="348" spans="1:55" s="46" customFormat="1" x14ac:dyDescent="0.15">
      <c r="A348" s="75"/>
      <c r="B348" s="75"/>
      <c r="C348" s="75"/>
      <c r="D348" s="75"/>
      <c r="E348" s="75"/>
      <c r="F348" s="75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  <c r="AR348" s="58"/>
      <c r="AS348" s="58"/>
      <c r="AT348" s="58"/>
      <c r="AU348" s="58"/>
      <c r="AV348" s="58"/>
      <c r="AW348" s="58"/>
      <c r="AX348" s="58"/>
      <c r="AY348" s="58"/>
      <c r="AZ348" s="58"/>
      <c r="BA348" s="58"/>
      <c r="BB348" s="58"/>
      <c r="BC348" s="58"/>
    </row>
    <row r="349" spans="1:55" s="46" customFormat="1" x14ac:dyDescent="0.15">
      <c r="A349" s="75"/>
      <c r="B349" s="75"/>
      <c r="C349" s="75"/>
      <c r="D349" s="75"/>
      <c r="E349" s="75"/>
      <c r="F349" s="75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  <c r="AR349" s="58"/>
      <c r="AS349" s="58"/>
      <c r="AT349" s="58"/>
      <c r="AU349" s="58"/>
      <c r="AV349" s="58"/>
      <c r="AW349" s="58"/>
      <c r="AX349" s="58"/>
      <c r="AY349" s="58"/>
      <c r="AZ349" s="58"/>
      <c r="BA349" s="58"/>
      <c r="BB349" s="58"/>
      <c r="BC349" s="58"/>
    </row>
    <row r="350" spans="1:55" s="46" customFormat="1" x14ac:dyDescent="0.15">
      <c r="A350" s="75"/>
      <c r="B350" s="75"/>
      <c r="C350" s="75"/>
      <c r="D350" s="75"/>
      <c r="E350" s="75"/>
      <c r="F350" s="75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  <c r="AR350" s="58"/>
      <c r="AS350" s="58"/>
      <c r="AT350" s="58"/>
      <c r="AU350" s="58"/>
      <c r="AV350" s="58"/>
      <c r="AW350" s="58"/>
      <c r="AX350" s="58"/>
      <c r="AY350" s="58"/>
      <c r="AZ350" s="58"/>
      <c r="BA350" s="58"/>
      <c r="BB350" s="58"/>
      <c r="BC350" s="58"/>
    </row>
    <row r="351" spans="1:55" s="46" customFormat="1" x14ac:dyDescent="0.15">
      <c r="A351" s="75"/>
      <c r="B351" s="75"/>
      <c r="C351" s="75"/>
      <c r="D351" s="75"/>
      <c r="E351" s="75"/>
      <c r="F351" s="75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  <c r="AR351" s="58"/>
      <c r="AS351" s="58"/>
      <c r="AT351" s="58"/>
      <c r="AU351" s="58"/>
      <c r="AV351" s="58"/>
      <c r="AW351" s="58"/>
      <c r="AX351" s="58"/>
      <c r="AY351" s="58"/>
      <c r="AZ351" s="58"/>
      <c r="BA351" s="58"/>
      <c r="BB351" s="58"/>
      <c r="BC351" s="58"/>
    </row>
    <row r="352" spans="1:55" s="46" customFormat="1" x14ac:dyDescent="0.15">
      <c r="A352" s="75"/>
      <c r="B352" s="75"/>
      <c r="C352" s="75"/>
      <c r="D352" s="75"/>
      <c r="E352" s="75"/>
      <c r="F352" s="75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  <c r="AR352" s="58"/>
      <c r="AS352" s="58"/>
      <c r="AT352" s="58"/>
      <c r="AU352" s="58"/>
      <c r="AV352" s="58"/>
      <c r="AW352" s="58"/>
      <c r="AX352" s="58"/>
      <c r="AY352" s="58"/>
      <c r="AZ352" s="58"/>
      <c r="BA352" s="58"/>
      <c r="BB352" s="58"/>
      <c r="BC352" s="58"/>
    </row>
    <row r="353" spans="1:55" s="46" customFormat="1" x14ac:dyDescent="0.15">
      <c r="A353" s="75"/>
      <c r="B353" s="75"/>
      <c r="C353" s="75"/>
      <c r="D353" s="75"/>
      <c r="E353" s="75"/>
      <c r="F353" s="75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</row>
    <row r="354" spans="1:55" s="46" customFormat="1" x14ac:dyDescent="0.15">
      <c r="A354" s="75"/>
      <c r="B354" s="75"/>
      <c r="C354" s="75"/>
      <c r="D354" s="75"/>
      <c r="E354" s="75"/>
      <c r="F354" s="75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  <c r="AR354" s="58"/>
      <c r="AS354" s="58"/>
      <c r="AT354" s="58"/>
      <c r="AU354" s="58"/>
      <c r="AV354" s="58"/>
      <c r="AW354" s="58"/>
      <c r="AX354" s="58"/>
      <c r="AY354" s="58"/>
      <c r="AZ354" s="58"/>
      <c r="BA354" s="58"/>
      <c r="BB354" s="58"/>
      <c r="BC354" s="58"/>
    </row>
    <row r="355" spans="1:55" s="46" customFormat="1" x14ac:dyDescent="0.15">
      <c r="A355" s="75"/>
      <c r="B355" s="75"/>
      <c r="C355" s="75"/>
      <c r="D355" s="75"/>
      <c r="E355" s="75"/>
      <c r="F355" s="75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  <c r="AR355" s="58"/>
      <c r="AS355" s="58"/>
      <c r="AT355" s="58"/>
      <c r="AU355" s="58"/>
      <c r="AV355" s="58"/>
      <c r="AW355" s="58"/>
      <c r="AX355" s="58"/>
      <c r="AY355" s="58"/>
      <c r="AZ355" s="58"/>
      <c r="BA355" s="58"/>
      <c r="BB355" s="58"/>
      <c r="BC355" s="58"/>
    </row>
    <row r="356" spans="1:55" s="46" customFormat="1" x14ac:dyDescent="0.15">
      <c r="A356" s="75"/>
      <c r="B356" s="75"/>
      <c r="C356" s="75"/>
      <c r="D356" s="75"/>
      <c r="E356" s="75"/>
      <c r="F356" s="75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</row>
    <row r="357" spans="1:55" s="46" customFormat="1" x14ac:dyDescent="0.15">
      <c r="A357" s="75"/>
      <c r="B357" s="75"/>
      <c r="C357" s="75"/>
      <c r="D357" s="75"/>
      <c r="E357" s="75"/>
      <c r="F357" s="75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  <c r="AR357" s="58"/>
      <c r="AS357" s="58"/>
      <c r="AT357" s="58"/>
      <c r="AU357" s="58"/>
      <c r="AV357" s="58"/>
      <c r="AW357" s="58"/>
      <c r="AX357" s="58"/>
      <c r="AY357" s="58"/>
      <c r="AZ357" s="58"/>
      <c r="BA357" s="58"/>
      <c r="BB357" s="58"/>
      <c r="BC357" s="58"/>
    </row>
    <row r="358" spans="1:55" s="46" customFormat="1" x14ac:dyDescent="0.15">
      <c r="A358" s="75"/>
      <c r="B358" s="75"/>
      <c r="C358" s="75"/>
      <c r="D358" s="75"/>
      <c r="E358" s="75"/>
      <c r="F358" s="75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  <c r="AR358" s="58"/>
      <c r="AS358" s="58"/>
      <c r="AT358" s="58"/>
      <c r="AU358" s="58"/>
      <c r="AV358" s="58"/>
      <c r="AW358" s="58"/>
      <c r="AX358" s="58"/>
      <c r="AY358" s="58"/>
      <c r="AZ358" s="58"/>
      <c r="BA358" s="58"/>
      <c r="BB358" s="58"/>
      <c r="BC358" s="58"/>
    </row>
    <row r="359" spans="1:55" s="46" customFormat="1" x14ac:dyDescent="0.15">
      <c r="A359" s="75"/>
      <c r="B359" s="75"/>
      <c r="C359" s="75"/>
      <c r="D359" s="75"/>
      <c r="E359" s="75"/>
      <c r="F359" s="75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  <c r="AR359" s="58"/>
      <c r="AS359" s="58"/>
      <c r="AT359" s="58"/>
      <c r="AU359" s="58"/>
      <c r="AV359" s="58"/>
      <c r="AW359" s="58"/>
      <c r="AX359" s="58"/>
      <c r="AY359" s="58"/>
      <c r="AZ359" s="58"/>
      <c r="BA359" s="58"/>
      <c r="BB359" s="58"/>
      <c r="BC359" s="58"/>
    </row>
    <row r="360" spans="1:55" s="46" customFormat="1" x14ac:dyDescent="0.15">
      <c r="A360" s="75"/>
      <c r="B360" s="75"/>
      <c r="C360" s="75"/>
      <c r="D360" s="75"/>
      <c r="E360" s="75"/>
      <c r="F360" s="75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  <c r="AR360" s="58"/>
      <c r="AS360" s="58"/>
      <c r="AT360" s="58"/>
      <c r="AU360" s="58"/>
      <c r="AV360" s="58"/>
      <c r="AW360" s="58"/>
      <c r="AX360" s="58"/>
      <c r="AY360" s="58"/>
      <c r="AZ360" s="58"/>
      <c r="BA360" s="58"/>
      <c r="BB360" s="58"/>
      <c r="BC360" s="58"/>
    </row>
    <row r="361" spans="1:55" s="46" customFormat="1" x14ac:dyDescent="0.15">
      <c r="A361" s="75"/>
      <c r="B361" s="75"/>
      <c r="C361" s="75"/>
      <c r="D361" s="75"/>
      <c r="E361" s="75"/>
      <c r="F361" s="75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  <c r="AR361" s="58"/>
      <c r="AS361" s="58"/>
      <c r="AT361" s="58"/>
      <c r="AU361" s="58"/>
      <c r="AV361" s="58"/>
      <c r="AW361" s="58"/>
      <c r="AX361" s="58"/>
      <c r="AY361" s="58"/>
      <c r="AZ361" s="58"/>
      <c r="BA361" s="58"/>
      <c r="BB361" s="58"/>
      <c r="BC361" s="58"/>
    </row>
    <row r="362" spans="1:55" s="46" customFormat="1" x14ac:dyDescent="0.15">
      <c r="A362" s="75"/>
      <c r="B362" s="75"/>
      <c r="C362" s="75"/>
      <c r="D362" s="75"/>
      <c r="E362" s="75"/>
      <c r="F362" s="75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  <c r="AR362" s="58"/>
      <c r="AS362" s="58"/>
      <c r="AT362" s="58"/>
      <c r="AU362" s="58"/>
      <c r="AV362" s="58"/>
      <c r="AW362" s="58"/>
      <c r="AX362" s="58"/>
      <c r="AY362" s="58"/>
      <c r="AZ362" s="58"/>
      <c r="BA362" s="58"/>
      <c r="BB362" s="58"/>
      <c r="BC362" s="58"/>
    </row>
    <row r="363" spans="1:55" s="46" customFormat="1" x14ac:dyDescent="0.15">
      <c r="A363" s="75"/>
      <c r="B363" s="75"/>
      <c r="C363" s="75"/>
      <c r="D363" s="75"/>
      <c r="E363" s="75"/>
      <c r="F363" s="75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  <c r="AR363" s="58"/>
      <c r="AS363" s="58"/>
      <c r="AT363" s="58"/>
      <c r="AU363" s="58"/>
      <c r="AV363" s="58"/>
      <c r="AW363" s="58"/>
      <c r="AX363" s="58"/>
      <c r="AY363" s="58"/>
      <c r="AZ363" s="58"/>
      <c r="BA363" s="58"/>
      <c r="BB363" s="58"/>
      <c r="BC363" s="58"/>
    </row>
    <row r="364" spans="1:55" s="46" customFormat="1" x14ac:dyDescent="0.15">
      <c r="A364" s="75"/>
      <c r="B364" s="75"/>
      <c r="C364" s="75"/>
      <c r="D364" s="75"/>
      <c r="E364" s="75"/>
      <c r="F364" s="75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  <c r="AR364" s="58"/>
      <c r="AS364" s="58"/>
      <c r="AT364" s="58"/>
      <c r="AU364" s="58"/>
      <c r="AV364" s="58"/>
      <c r="AW364" s="58"/>
      <c r="AX364" s="58"/>
      <c r="AY364" s="58"/>
      <c r="AZ364" s="58"/>
      <c r="BA364" s="58"/>
      <c r="BB364" s="58"/>
      <c r="BC364" s="58"/>
    </row>
    <row r="365" spans="1:55" s="46" customFormat="1" x14ac:dyDescent="0.15">
      <c r="A365" s="75"/>
      <c r="B365" s="75"/>
      <c r="C365" s="75"/>
      <c r="D365" s="75"/>
      <c r="E365" s="75"/>
      <c r="F365" s="75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</row>
    <row r="366" spans="1:55" s="46" customFormat="1" x14ac:dyDescent="0.15">
      <c r="A366" s="75"/>
      <c r="B366" s="75"/>
      <c r="C366" s="75"/>
      <c r="D366" s="75"/>
      <c r="E366" s="75"/>
      <c r="F366" s="75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  <c r="AR366" s="58"/>
      <c r="AS366" s="58"/>
      <c r="AT366" s="58"/>
      <c r="AU366" s="58"/>
      <c r="AV366" s="58"/>
      <c r="AW366" s="58"/>
      <c r="AX366" s="58"/>
      <c r="AY366" s="58"/>
      <c r="AZ366" s="58"/>
      <c r="BA366" s="58"/>
      <c r="BB366" s="58"/>
      <c r="BC366" s="58"/>
    </row>
    <row r="367" spans="1:55" s="46" customFormat="1" x14ac:dyDescent="0.15">
      <c r="A367" s="75"/>
      <c r="B367" s="75"/>
      <c r="C367" s="75"/>
      <c r="D367" s="75"/>
      <c r="E367" s="75"/>
      <c r="F367" s="75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  <c r="AR367" s="58"/>
      <c r="AS367" s="58"/>
      <c r="AT367" s="58"/>
      <c r="AU367" s="58"/>
      <c r="AV367" s="58"/>
      <c r="AW367" s="58"/>
      <c r="AX367" s="58"/>
      <c r="AY367" s="58"/>
      <c r="AZ367" s="58"/>
      <c r="BA367" s="58"/>
      <c r="BB367" s="58"/>
      <c r="BC367" s="58"/>
    </row>
    <row r="368" spans="1:55" s="46" customFormat="1" x14ac:dyDescent="0.15">
      <c r="A368" s="75"/>
      <c r="B368" s="75"/>
      <c r="C368" s="75"/>
      <c r="D368" s="75"/>
      <c r="E368" s="75"/>
      <c r="F368" s="75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  <c r="AR368" s="58"/>
      <c r="AS368" s="58"/>
      <c r="AT368" s="58"/>
      <c r="AU368" s="58"/>
      <c r="AV368" s="58"/>
      <c r="AW368" s="58"/>
      <c r="AX368" s="58"/>
      <c r="AY368" s="58"/>
      <c r="AZ368" s="58"/>
      <c r="BA368" s="58"/>
      <c r="BB368" s="58"/>
      <c r="BC368" s="58"/>
    </row>
    <row r="369" spans="1:55" s="46" customFormat="1" x14ac:dyDescent="0.15">
      <c r="A369" s="75"/>
      <c r="B369" s="75"/>
      <c r="C369" s="75"/>
      <c r="D369" s="75"/>
      <c r="E369" s="75"/>
      <c r="F369" s="75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  <c r="AR369" s="58"/>
      <c r="AS369" s="58"/>
      <c r="AT369" s="58"/>
      <c r="AU369" s="58"/>
      <c r="AV369" s="58"/>
      <c r="AW369" s="58"/>
      <c r="AX369" s="58"/>
      <c r="AY369" s="58"/>
      <c r="AZ369" s="58"/>
      <c r="BA369" s="58"/>
      <c r="BB369" s="58"/>
      <c r="BC369" s="58"/>
    </row>
    <row r="370" spans="1:55" s="46" customFormat="1" x14ac:dyDescent="0.15">
      <c r="A370" s="75"/>
      <c r="B370" s="75"/>
      <c r="C370" s="75"/>
      <c r="D370" s="75"/>
      <c r="E370" s="75"/>
      <c r="F370" s="75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  <c r="AR370" s="58"/>
      <c r="AS370" s="58"/>
      <c r="AT370" s="58"/>
      <c r="AU370" s="58"/>
      <c r="AV370" s="58"/>
      <c r="AW370" s="58"/>
      <c r="AX370" s="58"/>
      <c r="AY370" s="58"/>
      <c r="AZ370" s="58"/>
      <c r="BA370" s="58"/>
      <c r="BB370" s="58"/>
      <c r="BC370" s="58"/>
    </row>
    <row r="371" spans="1:55" s="46" customFormat="1" x14ac:dyDescent="0.15">
      <c r="A371" s="75"/>
      <c r="B371" s="75"/>
      <c r="C371" s="75"/>
      <c r="D371" s="75"/>
      <c r="E371" s="75"/>
      <c r="F371" s="75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  <c r="AR371" s="58"/>
      <c r="AS371" s="58"/>
      <c r="AT371" s="58"/>
      <c r="AU371" s="58"/>
      <c r="AV371" s="58"/>
      <c r="AW371" s="58"/>
      <c r="AX371" s="58"/>
      <c r="AY371" s="58"/>
      <c r="AZ371" s="58"/>
      <c r="BA371" s="58"/>
      <c r="BB371" s="58"/>
      <c r="BC371" s="58"/>
    </row>
    <row r="372" spans="1:55" s="46" customFormat="1" x14ac:dyDescent="0.15">
      <c r="A372" s="75"/>
      <c r="B372" s="75"/>
      <c r="C372" s="75"/>
      <c r="D372" s="75"/>
      <c r="E372" s="75"/>
      <c r="F372" s="75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  <c r="AR372" s="58"/>
      <c r="AS372" s="58"/>
      <c r="AT372" s="58"/>
      <c r="AU372" s="58"/>
      <c r="AV372" s="58"/>
      <c r="AW372" s="58"/>
      <c r="AX372" s="58"/>
      <c r="AY372" s="58"/>
      <c r="AZ372" s="58"/>
      <c r="BA372" s="58"/>
      <c r="BB372" s="58"/>
      <c r="BC372" s="58"/>
    </row>
    <row r="373" spans="1:55" s="46" customFormat="1" x14ac:dyDescent="0.15">
      <c r="A373" s="75"/>
      <c r="B373" s="75"/>
      <c r="C373" s="75"/>
      <c r="D373" s="75"/>
      <c r="E373" s="75"/>
      <c r="F373" s="75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</row>
    <row r="374" spans="1:55" s="46" customFormat="1" x14ac:dyDescent="0.15">
      <c r="A374" s="75"/>
      <c r="B374" s="75"/>
      <c r="C374" s="75"/>
      <c r="D374" s="75"/>
      <c r="E374" s="75"/>
      <c r="F374" s="75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  <c r="AR374" s="58"/>
      <c r="AS374" s="58"/>
      <c r="AT374" s="58"/>
      <c r="AU374" s="58"/>
      <c r="AV374" s="58"/>
      <c r="AW374" s="58"/>
      <c r="AX374" s="58"/>
      <c r="AY374" s="58"/>
      <c r="AZ374" s="58"/>
      <c r="BA374" s="58"/>
      <c r="BB374" s="58"/>
      <c r="BC374" s="58"/>
    </row>
    <row r="375" spans="1:55" s="46" customFormat="1" x14ac:dyDescent="0.15">
      <c r="A375" s="75"/>
      <c r="B375" s="75"/>
      <c r="C375" s="75"/>
      <c r="D375" s="75"/>
      <c r="E375" s="75"/>
      <c r="F375" s="75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  <c r="AR375" s="58"/>
      <c r="AS375" s="58"/>
      <c r="AT375" s="58"/>
      <c r="AU375" s="58"/>
      <c r="AV375" s="58"/>
      <c r="AW375" s="58"/>
      <c r="AX375" s="58"/>
      <c r="AY375" s="58"/>
      <c r="AZ375" s="58"/>
      <c r="BA375" s="58"/>
      <c r="BB375" s="58"/>
      <c r="BC375" s="58"/>
    </row>
    <row r="376" spans="1:55" s="46" customFormat="1" x14ac:dyDescent="0.15">
      <c r="A376" s="75"/>
      <c r="B376" s="75"/>
      <c r="C376" s="75"/>
      <c r="D376" s="75"/>
      <c r="E376" s="75"/>
      <c r="F376" s="75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  <c r="AR376" s="58"/>
      <c r="AS376" s="58"/>
      <c r="AT376" s="58"/>
      <c r="AU376" s="58"/>
      <c r="AV376" s="58"/>
      <c r="AW376" s="58"/>
      <c r="AX376" s="58"/>
      <c r="AY376" s="58"/>
      <c r="AZ376" s="58"/>
      <c r="BA376" s="58"/>
      <c r="BB376" s="58"/>
      <c r="BC376" s="58"/>
    </row>
    <row r="377" spans="1:55" s="46" customFormat="1" x14ac:dyDescent="0.15">
      <c r="A377" s="75"/>
      <c r="B377" s="75"/>
      <c r="C377" s="75"/>
      <c r="D377" s="75"/>
      <c r="E377" s="75"/>
      <c r="F377" s="75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  <c r="AR377" s="58"/>
      <c r="AS377" s="58"/>
      <c r="AT377" s="58"/>
      <c r="AU377" s="58"/>
      <c r="AV377" s="58"/>
      <c r="AW377" s="58"/>
      <c r="AX377" s="58"/>
      <c r="AY377" s="58"/>
      <c r="AZ377" s="58"/>
      <c r="BA377" s="58"/>
      <c r="BB377" s="58"/>
      <c r="BC377" s="58"/>
    </row>
    <row r="378" spans="1:55" s="46" customFormat="1" x14ac:dyDescent="0.15">
      <c r="A378" s="75"/>
      <c r="B378" s="75"/>
      <c r="C378" s="75"/>
      <c r="D378" s="75"/>
      <c r="E378" s="75"/>
      <c r="F378" s="75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  <c r="AR378" s="58"/>
      <c r="AS378" s="58"/>
      <c r="AT378" s="58"/>
      <c r="AU378" s="58"/>
      <c r="AV378" s="58"/>
      <c r="AW378" s="58"/>
      <c r="AX378" s="58"/>
      <c r="AY378" s="58"/>
      <c r="AZ378" s="58"/>
      <c r="BA378" s="58"/>
      <c r="BB378" s="58"/>
      <c r="BC378" s="58"/>
    </row>
    <row r="379" spans="1:55" s="46" customFormat="1" x14ac:dyDescent="0.15">
      <c r="A379" s="75"/>
      <c r="B379" s="75"/>
      <c r="C379" s="75"/>
      <c r="D379" s="75"/>
      <c r="E379" s="75"/>
      <c r="F379" s="75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</row>
    <row r="380" spans="1:55" s="46" customFormat="1" x14ac:dyDescent="0.15">
      <c r="A380" s="75"/>
      <c r="B380" s="75"/>
      <c r="C380" s="75"/>
      <c r="D380" s="75"/>
      <c r="E380" s="75"/>
      <c r="F380" s="75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  <c r="AR380" s="58"/>
      <c r="AS380" s="58"/>
      <c r="AT380" s="58"/>
      <c r="AU380" s="58"/>
      <c r="AV380" s="58"/>
      <c r="AW380" s="58"/>
      <c r="AX380" s="58"/>
      <c r="AY380" s="58"/>
      <c r="AZ380" s="58"/>
      <c r="BA380" s="58"/>
      <c r="BB380" s="58"/>
      <c r="BC380" s="58"/>
    </row>
    <row r="381" spans="1:55" s="46" customFormat="1" x14ac:dyDescent="0.15">
      <c r="A381" s="75"/>
      <c r="B381" s="75"/>
      <c r="C381" s="75"/>
      <c r="D381" s="75"/>
      <c r="E381" s="75"/>
      <c r="F381" s="75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  <c r="AR381" s="58"/>
      <c r="AS381" s="58"/>
      <c r="AT381" s="58"/>
      <c r="AU381" s="58"/>
      <c r="AV381" s="58"/>
      <c r="AW381" s="58"/>
      <c r="AX381" s="58"/>
      <c r="AY381" s="58"/>
      <c r="AZ381" s="58"/>
      <c r="BA381" s="58"/>
      <c r="BB381" s="58"/>
      <c r="BC381" s="58"/>
    </row>
    <row r="382" spans="1:55" s="46" customFormat="1" x14ac:dyDescent="0.15">
      <c r="A382" s="75"/>
      <c r="B382" s="75"/>
      <c r="C382" s="75"/>
      <c r="D382" s="75"/>
      <c r="E382" s="75"/>
      <c r="F382" s="75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  <c r="AR382" s="58"/>
      <c r="AS382" s="58"/>
      <c r="AT382" s="58"/>
      <c r="AU382" s="58"/>
      <c r="AV382" s="58"/>
      <c r="AW382" s="58"/>
      <c r="AX382" s="58"/>
      <c r="AY382" s="58"/>
      <c r="AZ382" s="58"/>
      <c r="BA382" s="58"/>
      <c r="BB382" s="58"/>
      <c r="BC382" s="58"/>
    </row>
    <row r="383" spans="1:55" s="46" customFormat="1" x14ac:dyDescent="0.15">
      <c r="A383" s="75"/>
      <c r="B383" s="75"/>
      <c r="C383" s="75"/>
      <c r="D383" s="75"/>
      <c r="E383" s="75"/>
      <c r="F383" s="75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  <c r="AR383" s="58"/>
      <c r="AS383" s="58"/>
      <c r="AT383" s="58"/>
      <c r="AU383" s="58"/>
      <c r="AV383" s="58"/>
      <c r="AW383" s="58"/>
      <c r="AX383" s="58"/>
      <c r="AY383" s="58"/>
      <c r="AZ383" s="58"/>
      <c r="BA383" s="58"/>
      <c r="BB383" s="58"/>
      <c r="BC383" s="58"/>
    </row>
    <row r="384" spans="1:55" s="46" customFormat="1" x14ac:dyDescent="0.15">
      <c r="A384" s="75"/>
      <c r="B384" s="75"/>
      <c r="C384" s="75"/>
      <c r="D384" s="75"/>
      <c r="E384" s="75"/>
      <c r="F384" s="75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  <c r="AR384" s="58"/>
      <c r="AS384" s="58"/>
      <c r="AT384" s="58"/>
      <c r="AU384" s="58"/>
      <c r="AV384" s="58"/>
      <c r="AW384" s="58"/>
      <c r="AX384" s="58"/>
      <c r="AY384" s="58"/>
      <c r="AZ384" s="58"/>
      <c r="BA384" s="58"/>
      <c r="BB384" s="58"/>
      <c r="BC384" s="58"/>
    </row>
    <row r="385" spans="1:55" s="46" customFormat="1" x14ac:dyDescent="0.15">
      <c r="A385" s="75"/>
      <c r="B385" s="75"/>
      <c r="C385" s="75"/>
      <c r="D385" s="75"/>
      <c r="E385" s="75"/>
      <c r="F385" s="75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  <c r="AR385" s="58"/>
      <c r="AS385" s="58"/>
      <c r="AT385" s="58"/>
      <c r="AU385" s="58"/>
      <c r="AV385" s="58"/>
      <c r="AW385" s="58"/>
      <c r="AX385" s="58"/>
      <c r="AY385" s="58"/>
      <c r="AZ385" s="58"/>
      <c r="BA385" s="58"/>
      <c r="BB385" s="58"/>
      <c r="BC385" s="58"/>
    </row>
    <row r="386" spans="1:55" s="46" customFormat="1" x14ac:dyDescent="0.15">
      <c r="A386" s="75"/>
      <c r="B386" s="75"/>
      <c r="C386" s="75"/>
      <c r="D386" s="75"/>
      <c r="E386" s="75"/>
      <c r="F386" s="75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  <c r="AR386" s="58"/>
      <c r="AS386" s="58"/>
      <c r="AT386" s="58"/>
      <c r="AU386" s="58"/>
      <c r="AV386" s="58"/>
      <c r="AW386" s="58"/>
      <c r="AX386" s="58"/>
      <c r="AY386" s="58"/>
      <c r="AZ386" s="58"/>
      <c r="BA386" s="58"/>
      <c r="BB386" s="58"/>
      <c r="BC386" s="58"/>
    </row>
    <row r="387" spans="1:55" s="46" customFormat="1" x14ac:dyDescent="0.15">
      <c r="A387" s="75"/>
      <c r="B387" s="75"/>
      <c r="C387" s="75"/>
      <c r="D387" s="75"/>
      <c r="E387" s="75"/>
      <c r="F387" s="75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  <c r="AR387" s="58"/>
      <c r="AS387" s="58"/>
      <c r="AT387" s="58"/>
      <c r="AU387" s="58"/>
      <c r="AV387" s="58"/>
      <c r="AW387" s="58"/>
      <c r="AX387" s="58"/>
      <c r="AY387" s="58"/>
      <c r="AZ387" s="58"/>
      <c r="BA387" s="58"/>
      <c r="BB387" s="58"/>
      <c r="BC387" s="58"/>
    </row>
    <row r="388" spans="1:55" s="46" customFormat="1" x14ac:dyDescent="0.15">
      <c r="A388" s="75"/>
      <c r="B388" s="75"/>
      <c r="C388" s="75"/>
      <c r="D388" s="75"/>
      <c r="E388" s="75"/>
      <c r="F388" s="75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  <c r="AR388" s="58"/>
      <c r="AS388" s="58"/>
      <c r="AT388" s="58"/>
      <c r="AU388" s="58"/>
      <c r="AV388" s="58"/>
      <c r="AW388" s="58"/>
      <c r="AX388" s="58"/>
      <c r="AY388" s="58"/>
      <c r="AZ388" s="58"/>
      <c r="BA388" s="58"/>
      <c r="BB388" s="58"/>
      <c r="BC388" s="58"/>
    </row>
    <row r="389" spans="1:55" s="46" customFormat="1" x14ac:dyDescent="0.15">
      <c r="A389" s="75"/>
      <c r="B389" s="75"/>
      <c r="C389" s="75"/>
      <c r="D389" s="75"/>
      <c r="E389" s="75"/>
      <c r="F389" s="75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  <c r="AR389" s="58"/>
      <c r="AS389" s="58"/>
      <c r="AT389" s="58"/>
      <c r="AU389" s="58"/>
      <c r="AV389" s="58"/>
      <c r="AW389" s="58"/>
      <c r="AX389" s="58"/>
      <c r="AY389" s="58"/>
      <c r="AZ389" s="58"/>
      <c r="BA389" s="58"/>
      <c r="BB389" s="58"/>
      <c r="BC389" s="58"/>
    </row>
    <row r="390" spans="1:55" s="46" customFormat="1" x14ac:dyDescent="0.15">
      <c r="A390" s="75"/>
      <c r="B390" s="75"/>
      <c r="C390" s="75"/>
      <c r="D390" s="75"/>
      <c r="E390" s="75"/>
      <c r="F390" s="75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  <c r="AR390" s="58"/>
      <c r="AS390" s="58"/>
      <c r="AT390" s="58"/>
      <c r="AU390" s="58"/>
      <c r="AV390" s="58"/>
      <c r="AW390" s="58"/>
      <c r="AX390" s="58"/>
      <c r="AY390" s="58"/>
      <c r="AZ390" s="58"/>
      <c r="BA390" s="58"/>
      <c r="BB390" s="58"/>
      <c r="BC390" s="58"/>
    </row>
    <row r="391" spans="1:55" s="46" customFormat="1" x14ac:dyDescent="0.15">
      <c r="A391" s="75"/>
      <c r="B391" s="75"/>
      <c r="C391" s="75"/>
      <c r="D391" s="75"/>
      <c r="E391" s="75"/>
      <c r="F391" s="75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  <c r="AR391" s="58"/>
      <c r="AS391" s="58"/>
      <c r="AT391" s="58"/>
      <c r="AU391" s="58"/>
      <c r="AV391" s="58"/>
      <c r="AW391" s="58"/>
      <c r="AX391" s="58"/>
      <c r="AY391" s="58"/>
      <c r="AZ391" s="58"/>
      <c r="BA391" s="58"/>
      <c r="BB391" s="58"/>
      <c r="BC391" s="58"/>
    </row>
    <row r="392" spans="1:55" s="46" customFormat="1" x14ac:dyDescent="0.15">
      <c r="A392" s="75"/>
      <c r="B392" s="75"/>
      <c r="C392" s="75"/>
      <c r="D392" s="75"/>
      <c r="E392" s="75"/>
      <c r="F392" s="75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  <c r="AR392" s="58"/>
      <c r="AS392" s="58"/>
      <c r="AT392" s="58"/>
      <c r="AU392" s="58"/>
      <c r="AV392" s="58"/>
      <c r="AW392" s="58"/>
      <c r="AX392" s="58"/>
      <c r="AY392" s="58"/>
      <c r="AZ392" s="58"/>
      <c r="BA392" s="58"/>
      <c r="BB392" s="58"/>
      <c r="BC392" s="58"/>
    </row>
    <row r="393" spans="1:55" s="46" customFormat="1" x14ac:dyDescent="0.15">
      <c r="A393" s="75"/>
      <c r="B393" s="75"/>
      <c r="C393" s="75"/>
      <c r="D393" s="75"/>
      <c r="E393" s="75"/>
      <c r="F393" s="75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  <c r="AR393" s="58"/>
      <c r="AS393" s="58"/>
      <c r="AT393" s="58"/>
      <c r="AU393" s="58"/>
      <c r="AV393" s="58"/>
      <c r="AW393" s="58"/>
      <c r="AX393" s="58"/>
      <c r="AY393" s="58"/>
      <c r="AZ393" s="58"/>
      <c r="BA393" s="58"/>
      <c r="BB393" s="58"/>
      <c r="BC393" s="58"/>
    </row>
    <row r="394" spans="1:55" s="46" customFormat="1" x14ac:dyDescent="0.15">
      <c r="A394" s="75"/>
      <c r="B394" s="75"/>
      <c r="C394" s="75"/>
      <c r="D394" s="75"/>
      <c r="E394" s="75"/>
      <c r="F394" s="75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  <c r="AR394" s="58"/>
      <c r="AS394" s="58"/>
      <c r="AT394" s="58"/>
      <c r="AU394" s="58"/>
      <c r="AV394" s="58"/>
      <c r="AW394" s="58"/>
      <c r="AX394" s="58"/>
      <c r="AY394" s="58"/>
      <c r="AZ394" s="58"/>
      <c r="BA394" s="58"/>
      <c r="BB394" s="58"/>
      <c r="BC394" s="58"/>
    </row>
    <row r="395" spans="1:55" s="46" customFormat="1" x14ac:dyDescent="0.15">
      <c r="A395" s="75"/>
      <c r="B395" s="75"/>
      <c r="C395" s="75"/>
      <c r="D395" s="75"/>
      <c r="E395" s="75"/>
      <c r="F395" s="75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  <c r="AR395" s="58"/>
      <c r="AS395" s="58"/>
      <c r="AT395" s="58"/>
      <c r="AU395" s="58"/>
      <c r="AV395" s="58"/>
      <c r="AW395" s="58"/>
      <c r="AX395" s="58"/>
      <c r="AY395" s="58"/>
      <c r="AZ395" s="58"/>
      <c r="BA395" s="58"/>
      <c r="BB395" s="58"/>
      <c r="BC395" s="58"/>
    </row>
    <row r="396" spans="1:55" s="46" customFormat="1" x14ac:dyDescent="0.15">
      <c r="A396" s="75"/>
      <c r="B396" s="75"/>
      <c r="C396" s="75"/>
      <c r="D396" s="75"/>
      <c r="E396" s="75"/>
      <c r="F396" s="75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  <c r="AR396" s="58"/>
      <c r="AS396" s="58"/>
      <c r="AT396" s="58"/>
      <c r="AU396" s="58"/>
      <c r="AV396" s="58"/>
      <c r="AW396" s="58"/>
      <c r="AX396" s="58"/>
      <c r="AY396" s="58"/>
      <c r="AZ396" s="58"/>
      <c r="BA396" s="58"/>
      <c r="BB396" s="58"/>
      <c r="BC396" s="58"/>
    </row>
    <row r="397" spans="1:55" s="46" customFormat="1" x14ac:dyDescent="0.15">
      <c r="A397" s="75"/>
      <c r="B397" s="75"/>
      <c r="C397" s="75"/>
      <c r="D397" s="75"/>
      <c r="E397" s="75"/>
      <c r="F397" s="75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  <c r="AR397" s="58"/>
      <c r="AS397" s="58"/>
      <c r="AT397" s="58"/>
      <c r="AU397" s="58"/>
      <c r="AV397" s="58"/>
      <c r="AW397" s="58"/>
      <c r="AX397" s="58"/>
      <c r="AY397" s="58"/>
      <c r="AZ397" s="58"/>
      <c r="BA397" s="58"/>
      <c r="BB397" s="58"/>
      <c r="BC397" s="58"/>
    </row>
    <row r="398" spans="1:55" s="46" customFormat="1" x14ac:dyDescent="0.15">
      <c r="A398" s="75"/>
      <c r="B398" s="75"/>
      <c r="C398" s="75"/>
      <c r="D398" s="75"/>
      <c r="E398" s="75"/>
      <c r="F398" s="75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  <c r="AR398" s="58"/>
      <c r="AS398" s="58"/>
      <c r="AT398" s="58"/>
      <c r="AU398" s="58"/>
      <c r="AV398" s="58"/>
      <c r="AW398" s="58"/>
      <c r="AX398" s="58"/>
      <c r="AY398" s="58"/>
      <c r="AZ398" s="58"/>
      <c r="BA398" s="58"/>
      <c r="BB398" s="58"/>
      <c r="BC398" s="58"/>
    </row>
    <row r="399" spans="1:55" s="46" customFormat="1" x14ac:dyDescent="0.15">
      <c r="A399" s="75"/>
      <c r="B399" s="75"/>
      <c r="C399" s="75"/>
      <c r="D399" s="75"/>
      <c r="E399" s="75"/>
      <c r="F399" s="75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  <c r="AR399" s="58"/>
      <c r="AS399" s="58"/>
      <c r="AT399" s="58"/>
      <c r="AU399" s="58"/>
      <c r="AV399" s="58"/>
      <c r="AW399" s="58"/>
      <c r="AX399" s="58"/>
      <c r="AY399" s="58"/>
      <c r="AZ399" s="58"/>
      <c r="BA399" s="58"/>
      <c r="BB399" s="58"/>
      <c r="BC399" s="58"/>
    </row>
    <row r="400" spans="1:55" s="46" customFormat="1" x14ac:dyDescent="0.15">
      <c r="A400" s="75"/>
      <c r="B400" s="75"/>
      <c r="C400" s="75"/>
      <c r="D400" s="75"/>
      <c r="E400" s="75"/>
      <c r="F400" s="75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</row>
    <row r="401" spans="1:55" s="46" customFormat="1" x14ac:dyDescent="0.15">
      <c r="A401" s="75"/>
      <c r="B401" s="75"/>
      <c r="C401" s="75"/>
      <c r="D401" s="75"/>
      <c r="E401" s="75"/>
      <c r="F401" s="75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  <c r="AR401" s="58"/>
      <c r="AS401" s="58"/>
      <c r="AT401" s="58"/>
      <c r="AU401" s="58"/>
      <c r="AV401" s="58"/>
      <c r="AW401" s="58"/>
      <c r="AX401" s="58"/>
      <c r="AY401" s="58"/>
      <c r="AZ401" s="58"/>
      <c r="BA401" s="58"/>
      <c r="BB401" s="58"/>
      <c r="BC401" s="58"/>
    </row>
    <row r="402" spans="1:55" s="46" customFormat="1" x14ac:dyDescent="0.15">
      <c r="A402" s="75"/>
      <c r="B402" s="75"/>
      <c r="C402" s="75"/>
      <c r="D402" s="75"/>
      <c r="E402" s="75"/>
      <c r="F402" s="75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  <c r="AR402" s="58"/>
      <c r="AS402" s="58"/>
      <c r="AT402" s="58"/>
      <c r="AU402" s="58"/>
      <c r="AV402" s="58"/>
      <c r="AW402" s="58"/>
      <c r="AX402" s="58"/>
      <c r="AY402" s="58"/>
      <c r="AZ402" s="58"/>
      <c r="BA402" s="58"/>
      <c r="BB402" s="58"/>
      <c r="BC402" s="58"/>
    </row>
    <row r="403" spans="1:55" s="46" customFormat="1" x14ac:dyDescent="0.15">
      <c r="A403" s="75"/>
      <c r="B403" s="75"/>
      <c r="C403" s="75"/>
      <c r="D403" s="75"/>
      <c r="E403" s="75"/>
      <c r="F403" s="75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  <c r="AR403" s="58"/>
      <c r="AS403" s="58"/>
      <c r="AT403" s="58"/>
      <c r="AU403" s="58"/>
      <c r="AV403" s="58"/>
      <c r="AW403" s="58"/>
      <c r="AX403" s="58"/>
      <c r="AY403" s="58"/>
      <c r="AZ403" s="58"/>
      <c r="BA403" s="58"/>
      <c r="BB403" s="58"/>
      <c r="BC403" s="58"/>
    </row>
    <row r="404" spans="1:55" s="46" customFormat="1" x14ac:dyDescent="0.15">
      <c r="A404" s="75"/>
      <c r="B404" s="75"/>
      <c r="C404" s="75"/>
      <c r="D404" s="75"/>
      <c r="E404" s="75"/>
      <c r="F404" s="75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  <c r="AR404" s="58"/>
      <c r="AS404" s="58"/>
      <c r="AT404" s="58"/>
      <c r="AU404" s="58"/>
      <c r="AV404" s="58"/>
      <c r="AW404" s="58"/>
      <c r="AX404" s="58"/>
      <c r="AY404" s="58"/>
      <c r="AZ404" s="58"/>
      <c r="BA404" s="58"/>
      <c r="BB404" s="58"/>
      <c r="BC404" s="58"/>
    </row>
    <row r="405" spans="1:55" s="46" customFormat="1" x14ac:dyDescent="0.15">
      <c r="A405" s="75"/>
      <c r="B405" s="75"/>
      <c r="C405" s="75"/>
      <c r="D405" s="75"/>
      <c r="E405" s="75"/>
      <c r="F405" s="75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  <c r="AR405" s="58"/>
      <c r="AS405" s="58"/>
      <c r="AT405" s="58"/>
      <c r="AU405" s="58"/>
      <c r="AV405" s="58"/>
      <c r="AW405" s="58"/>
      <c r="AX405" s="58"/>
      <c r="AY405" s="58"/>
      <c r="AZ405" s="58"/>
      <c r="BA405" s="58"/>
      <c r="BB405" s="58"/>
      <c r="BC405" s="58"/>
    </row>
    <row r="406" spans="1:55" s="46" customFormat="1" x14ac:dyDescent="0.15">
      <c r="A406" s="75"/>
      <c r="B406" s="75"/>
      <c r="C406" s="75"/>
      <c r="D406" s="75"/>
      <c r="E406" s="75"/>
      <c r="F406" s="75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  <c r="AR406" s="58"/>
      <c r="AS406" s="58"/>
      <c r="AT406" s="58"/>
      <c r="AU406" s="58"/>
      <c r="AV406" s="58"/>
      <c r="AW406" s="58"/>
      <c r="AX406" s="58"/>
      <c r="AY406" s="58"/>
      <c r="AZ406" s="58"/>
      <c r="BA406" s="58"/>
      <c r="BB406" s="58"/>
      <c r="BC406" s="58"/>
    </row>
    <row r="407" spans="1:55" s="46" customFormat="1" x14ac:dyDescent="0.15">
      <c r="A407" s="75"/>
      <c r="B407" s="75"/>
      <c r="C407" s="75"/>
      <c r="D407" s="75"/>
      <c r="E407" s="75"/>
      <c r="F407" s="75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  <c r="AR407" s="58"/>
      <c r="AS407" s="58"/>
      <c r="AT407" s="58"/>
      <c r="AU407" s="58"/>
      <c r="AV407" s="58"/>
      <c r="AW407" s="58"/>
      <c r="AX407" s="58"/>
      <c r="AY407" s="58"/>
      <c r="AZ407" s="58"/>
      <c r="BA407" s="58"/>
      <c r="BB407" s="58"/>
      <c r="BC407" s="58"/>
    </row>
    <row r="408" spans="1:55" s="46" customFormat="1" x14ac:dyDescent="0.15">
      <c r="A408" s="75"/>
      <c r="B408" s="75"/>
      <c r="C408" s="75"/>
      <c r="D408" s="75"/>
      <c r="E408" s="75"/>
      <c r="F408" s="75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  <c r="AR408" s="58"/>
      <c r="AS408" s="58"/>
      <c r="AT408" s="58"/>
      <c r="AU408" s="58"/>
      <c r="AV408" s="58"/>
      <c r="AW408" s="58"/>
      <c r="AX408" s="58"/>
      <c r="AY408" s="58"/>
      <c r="AZ408" s="58"/>
      <c r="BA408" s="58"/>
      <c r="BB408" s="58"/>
      <c r="BC408" s="58"/>
    </row>
    <row r="409" spans="1:55" s="46" customFormat="1" x14ac:dyDescent="0.15">
      <c r="A409" s="75"/>
      <c r="B409" s="75"/>
      <c r="C409" s="75"/>
      <c r="D409" s="75"/>
      <c r="E409" s="75"/>
      <c r="F409" s="75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  <c r="AR409" s="58"/>
      <c r="AS409" s="58"/>
      <c r="AT409" s="58"/>
      <c r="AU409" s="58"/>
      <c r="AV409" s="58"/>
      <c r="AW409" s="58"/>
      <c r="AX409" s="58"/>
      <c r="AY409" s="58"/>
      <c r="AZ409" s="58"/>
      <c r="BA409" s="58"/>
      <c r="BB409" s="58"/>
      <c r="BC409" s="58"/>
    </row>
    <row r="410" spans="1:55" s="46" customFormat="1" x14ac:dyDescent="0.15">
      <c r="A410" s="75"/>
      <c r="B410" s="75"/>
      <c r="C410" s="75"/>
      <c r="D410" s="75"/>
      <c r="E410" s="75"/>
      <c r="F410" s="75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  <c r="AR410" s="58"/>
      <c r="AS410" s="58"/>
      <c r="AT410" s="58"/>
      <c r="AU410" s="58"/>
      <c r="AV410" s="58"/>
      <c r="AW410" s="58"/>
      <c r="AX410" s="58"/>
      <c r="AY410" s="58"/>
      <c r="AZ410" s="58"/>
      <c r="BA410" s="58"/>
      <c r="BB410" s="58"/>
      <c r="BC410" s="58"/>
    </row>
    <row r="411" spans="1:55" s="46" customFormat="1" x14ac:dyDescent="0.15">
      <c r="A411" s="75"/>
      <c r="B411" s="75"/>
      <c r="C411" s="75"/>
      <c r="D411" s="75"/>
      <c r="E411" s="75"/>
      <c r="F411" s="75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</row>
    <row r="412" spans="1:55" s="46" customFormat="1" x14ac:dyDescent="0.15">
      <c r="A412" s="75"/>
      <c r="B412" s="75"/>
      <c r="C412" s="75"/>
      <c r="D412" s="75"/>
      <c r="E412" s="75"/>
      <c r="F412" s="75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  <c r="AR412" s="58"/>
      <c r="AS412" s="58"/>
      <c r="AT412" s="58"/>
      <c r="AU412" s="58"/>
      <c r="AV412" s="58"/>
      <c r="AW412" s="58"/>
      <c r="AX412" s="58"/>
      <c r="AY412" s="58"/>
      <c r="AZ412" s="58"/>
      <c r="BA412" s="58"/>
      <c r="BB412" s="58"/>
      <c r="BC412" s="58"/>
    </row>
    <row r="413" spans="1:55" s="46" customFormat="1" x14ac:dyDescent="0.15">
      <c r="A413" s="75"/>
      <c r="B413" s="75"/>
      <c r="C413" s="75"/>
      <c r="D413" s="75"/>
      <c r="E413" s="75"/>
      <c r="F413" s="75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  <c r="AR413" s="58"/>
      <c r="AS413" s="58"/>
      <c r="AT413" s="58"/>
      <c r="AU413" s="58"/>
      <c r="AV413" s="58"/>
      <c r="AW413" s="58"/>
      <c r="AX413" s="58"/>
      <c r="AY413" s="58"/>
      <c r="AZ413" s="58"/>
      <c r="BA413" s="58"/>
      <c r="BB413" s="58"/>
      <c r="BC413" s="58"/>
    </row>
    <row r="414" spans="1:55" s="46" customFormat="1" x14ac:dyDescent="0.15">
      <c r="A414" s="75"/>
      <c r="B414" s="75"/>
      <c r="C414" s="75"/>
      <c r="D414" s="75"/>
      <c r="E414" s="75"/>
      <c r="F414" s="75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  <c r="AR414" s="58"/>
      <c r="AS414" s="58"/>
      <c r="AT414" s="58"/>
      <c r="AU414" s="58"/>
      <c r="AV414" s="58"/>
      <c r="AW414" s="58"/>
      <c r="AX414" s="58"/>
      <c r="AY414" s="58"/>
      <c r="AZ414" s="58"/>
      <c r="BA414" s="58"/>
      <c r="BB414" s="58"/>
      <c r="BC414" s="58"/>
    </row>
    <row r="415" spans="1:55" s="46" customFormat="1" x14ac:dyDescent="0.15">
      <c r="A415" s="75"/>
      <c r="B415" s="75"/>
      <c r="C415" s="75"/>
      <c r="D415" s="75"/>
      <c r="E415" s="75"/>
      <c r="F415" s="75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  <c r="AR415" s="58"/>
      <c r="AS415" s="58"/>
      <c r="AT415" s="58"/>
      <c r="AU415" s="58"/>
      <c r="AV415" s="58"/>
      <c r="AW415" s="58"/>
      <c r="AX415" s="58"/>
      <c r="AY415" s="58"/>
      <c r="AZ415" s="58"/>
      <c r="BA415" s="58"/>
      <c r="BB415" s="58"/>
      <c r="BC415" s="58"/>
    </row>
    <row r="416" spans="1:55" s="46" customFormat="1" x14ac:dyDescent="0.15">
      <c r="A416" s="75"/>
      <c r="B416" s="75"/>
      <c r="C416" s="75"/>
      <c r="D416" s="75"/>
      <c r="E416" s="75"/>
      <c r="F416" s="75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  <c r="AR416" s="58"/>
      <c r="AS416" s="58"/>
      <c r="AT416" s="58"/>
      <c r="AU416" s="58"/>
      <c r="AV416" s="58"/>
      <c r="AW416" s="58"/>
      <c r="AX416" s="58"/>
      <c r="AY416" s="58"/>
      <c r="AZ416" s="58"/>
      <c r="BA416" s="58"/>
      <c r="BB416" s="58"/>
      <c r="BC416" s="58"/>
    </row>
    <row r="417" spans="1:55" s="46" customFormat="1" x14ac:dyDescent="0.15">
      <c r="A417" s="75"/>
      <c r="B417" s="75"/>
      <c r="C417" s="75"/>
      <c r="D417" s="75"/>
      <c r="E417" s="75"/>
      <c r="F417" s="75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  <c r="AR417" s="58"/>
      <c r="AS417" s="58"/>
      <c r="AT417" s="58"/>
      <c r="AU417" s="58"/>
      <c r="AV417" s="58"/>
      <c r="AW417" s="58"/>
      <c r="AX417" s="58"/>
      <c r="AY417" s="58"/>
      <c r="AZ417" s="58"/>
      <c r="BA417" s="58"/>
      <c r="BB417" s="58"/>
      <c r="BC417" s="58"/>
    </row>
    <row r="418" spans="1:55" s="46" customFormat="1" x14ac:dyDescent="0.15">
      <c r="A418" s="75"/>
      <c r="B418" s="75"/>
      <c r="C418" s="75"/>
      <c r="D418" s="75"/>
      <c r="E418" s="75"/>
      <c r="F418" s="75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  <c r="AR418" s="58"/>
      <c r="AS418" s="58"/>
      <c r="AT418" s="58"/>
      <c r="AU418" s="58"/>
      <c r="AV418" s="58"/>
      <c r="AW418" s="58"/>
      <c r="AX418" s="58"/>
      <c r="AY418" s="58"/>
      <c r="AZ418" s="58"/>
      <c r="BA418" s="58"/>
      <c r="BB418" s="58"/>
      <c r="BC418" s="58"/>
    </row>
    <row r="419" spans="1:55" s="46" customFormat="1" x14ac:dyDescent="0.15">
      <c r="A419" s="75"/>
      <c r="B419" s="75"/>
      <c r="C419" s="75"/>
      <c r="D419" s="75"/>
      <c r="E419" s="75"/>
      <c r="F419" s="75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  <c r="AR419" s="58"/>
      <c r="AS419" s="58"/>
      <c r="AT419" s="58"/>
      <c r="AU419" s="58"/>
      <c r="AV419" s="58"/>
      <c r="AW419" s="58"/>
      <c r="AX419" s="58"/>
      <c r="AY419" s="58"/>
      <c r="AZ419" s="58"/>
      <c r="BA419" s="58"/>
      <c r="BB419" s="58"/>
      <c r="BC419" s="58"/>
    </row>
    <row r="420" spans="1:55" s="46" customFormat="1" x14ac:dyDescent="0.15">
      <c r="A420" s="75"/>
      <c r="B420" s="75"/>
      <c r="C420" s="75"/>
      <c r="D420" s="75"/>
      <c r="E420" s="75"/>
      <c r="F420" s="75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  <c r="AR420" s="58"/>
      <c r="AS420" s="58"/>
      <c r="AT420" s="58"/>
      <c r="AU420" s="58"/>
      <c r="AV420" s="58"/>
      <c r="AW420" s="58"/>
      <c r="AX420" s="58"/>
      <c r="AY420" s="58"/>
      <c r="AZ420" s="58"/>
      <c r="BA420" s="58"/>
      <c r="BB420" s="58"/>
      <c r="BC420" s="58"/>
    </row>
    <row r="421" spans="1:55" s="46" customFormat="1" x14ac:dyDescent="0.15">
      <c r="A421" s="75"/>
      <c r="B421" s="75"/>
      <c r="C421" s="75"/>
      <c r="D421" s="75"/>
      <c r="E421" s="75"/>
      <c r="F421" s="75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  <c r="AR421" s="58"/>
      <c r="AS421" s="58"/>
      <c r="AT421" s="58"/>
      <c r="AU421" s="58"/>
      <c r="AV421" s="58"/>
      <c r="AW421" s="58"/>
      <c r="AX421" s="58"/>
      <c r="AY421" s="58"/>
      <c r="AZ421" s="58"/>
      <c r="BA421" s="58"/>
      <c r="BB421" s="58"/>
      <c r="BC421" s="58"/>
    </row>
    <row r="422" spans="1:55" s="46" customFormat="1" x14ac:dyDescent="0.15">
      <c r="A422" s="75"/>
      <c r="B422" s="75"/>
      <c r="C422" s="75"/>
      <c r="D422" s="75"/>
      <c r="E422" s="75"/>
      <c r="F422" s="75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</row>
    <row r="423" spans="1:55" s="46" customFormat="1" x14ac:dyDescent="0.15">
      <c r="A423" s="75"/>
      <c r="B423" s="75"/>
      <c r="C423" s="75"/>
      <c r="D423" s="75"/>
      <c r="E423" s="75"/>
      <c r="F423" s="75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  <c r="AR423" s="58"/>
      <c r="AS423" s="58"/>
      <c r="AT423" s="58"/>
      <c r="AU423" s="58"/>
      <c r="AV423" s="58"/>
      <c r="AW423" s="58"/>
      <c r="AX423" s="58"/>
      <c r="AY423" s="58"/>
      <c r="AZ423" s="58"/>
      <c r="BA423" s="58"/>
      <c r="BB423" s="58"/>
      <c r="BC423" s="58"/>
    </row>
    <row r="424" spans="1:55" s="46" customFormat="1" x14ac:dyDescent="0.15">
      <c r="A424" s="75"/>
      <c r="B424" s="75"/>
      <c r="C424" s="75"/>
      <c r="D424" s="75"/>
      <c r="E424" s="75"/>
      <c r="F424" s="75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  <c r="AR424" s="58"/>
      <c r="AS424" s="58"/>
      <c r="AT424" s="58"/>
      <c r="AU424" s="58"/>
      <c r="AV424" s="58"/>
      <c r="AW424" s="58"/>
      <c r="AX424" s="58"/>
      <c r="AY424" s="58"/>
      <c r="AZ424" s="58"/>
      <c r="BA424" s="58"/>
      <c r="BB424" s="58"/>
      <c r="BC424" s="58"/>
    </row>
    <row r="425" spans="1:55" s="46" customFormat="1" x14ac:dyDescent="0.15">
      <c r="A425" s="75"/>
      <c r="B425" s="75"/>
      <c r="C425" s="75"/>
      <c r="D425" s="75"/>
      <c r="E425" s="75"/>
      <c r="F425" s="75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  <c r="AR425" s="58"/>
      <c r="AS425" s="58"/>
      <c r="AT425" s="58"/>
      <c r="AU425" s="58"/>
      <c r="AV425" s="58"/>
      <c r="AW425" s="58"/>
      <c r="AX425" s="58"/>
      <c r="AY425" s="58"/>
      <c r="AZ425" s="58"/>
      <c r="BA425" s="58"/>
      <c r="BB425" s="58"/>
      <c r="BC425" s="58"/>
    </row>
    <row r="426" spans="1:55" s="46" customFormat="1" x14ac:dyDescent="0.15">
      <c r="A426" s="75"/>
      <c r="B426" s="75"/>
      <c r="C426" s="75"/>
      <c r="D426" s="75"/>
      <c r="E426" s="75"/>
      <c r="F426" s="75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  <c r="AR426" s="58"/>
      <c r="AS426" s="58"/>
      <c r="AT426" s="58"/>
      <c r="AU426" s="58"/>
      <c r="AV426" s="58"/>
      <c r="AW426" s="58"/>
      <c r="AX426" s="58"/>
      <c r="AY426" s="58"/>
      <c r="AZ426" s="58"/>
      <c r="BA426" s="58"/>
      <c r="BB426" s="58"/>
      <c r="BC426" s="58"/>
    </row>
    <row r="427" spans="1:55" s="46" customFormat="1" x14ac:dyDescent="0.15">
      <c r="A427" s="75"/>
      <c r="B427" s="75"/>
      <c r="C427" s="75"/>
      <c r="D427" s="75"/>
      <c r="E427" s="75"/>
      <c r="F427" s="75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  <c r="AR427" s="58"/>
      <c r="AS427" s="58"/>
      <c r="AT427" s="58"/>
      <c r="AU427" s="58"/>
      <c r="AV427" s="58"/>
      <c r="AW427" s="58"/>
      <c r="AX427" s="58"/>
      <c r="AY427" s="58"/>
      <c r="AZ427" s="58"/>
      <c r="BA427" s="58"/>
      <c r="BB427" s="58"/>
      <c r="BC427" s="58"/>
    </row>
    <row r="428" spans="1:55" s="46" customFormat="1" x14ac:dyDescent="0.15">
      <c r="A428" s="75"/>
      <c r="B428" s="75"/>
      <c r="C428" s="75"/>
      <c r="D428" s="75"/>
      <c r="E428" s="75"/>
      <c r="F428" s="75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  <c r="AR428" s="58"/>
      <c r="AS428" s="58"/>
      <c r="AT428" s="58"/>
      <c r="AU428" s="58"/>
      <c r="AV428" s="58"/>
      <c r="AW428" s="58"/>
      <c r="AX428" s="58"/>
      <c r="AY428" s="58"/>
      <c r="AZ428" s="58"/>
      <c r="BA428" s="58"/>
      <c r="BB428" s="58"/>
      <c r="BC428" s="58"/>
    </row>
    <row r="429" spans="1:55" s="46" customFormat="1" x14ac:dyDescent="0.15">
      <c r="A429" s="75"/>
      <c r="B429" s="75"/>
      <c r="C429" s="75"/>
      <c r="D429" s="75"/>
      <c r="E429" s="75"/>
      <c r="F429" s="75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  <c r="AR429" s="58"/>
      <c r="AS429" s="58"/>
      <c r="AT429" s="58"/>
      <c r="AU429" s="58"/>
      <c r="AV429" s="58"/>
      <c r="AW429" s="58"/>
      <c r="AX429" s="58"/>
      <c r="AY429" s="58"/>
      <c r="AZ429" s="58"/>
      <c r="BA429" s="58"/>
      <c r="BB429" s="58"/>
      <c r="BC429" s="58"/>
    </row>
    <row r="430" spans="1:55" s="46" customFormat="1" x14ac:dyDescent="0.15">
      <c r="A430" s="75"/>
      <c r="B430" s="75"/>
      <c r="C430" s="75"/>
      <c r="D430" s="75"/>
      <c r="E430" s="75"/>
      <c r="F430" s="75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</row>
    <row r="431" spans="1:55" s="46" customFormat="1" x14ac:dyDescent="0.15">
      <c r="A431" s="75"/>
      <c r="B431" s="75"/>
      <c r="C431" s="75"/>
      <c r="D431" s="75"/>
      <c r="E431" s="75"/>
      <c r="F431" s="75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  <c r="AR431" s="58"/>
      <c r="AS431" s="58"/>
      <c r="AT431" s="58"/>
      <c r="AU431" s="58"/>
      <c r="AV431" s="58"/>
      <c r="AW431" s="58"/>
      <c r="AX431" s="58"/>
      <c r="AY431" s="58"/>
      <c r="AZ431" s="58"/>
      <c r="BA431" s="58"/>
      <c r="BB431" s="58"/>
      <c r="BC431" s="58"/>
    </row>
    <row r="432" spans="1:55" s="46" customFormat="1" x14ac:dyDescent="0.15">
      <c r="A432" s="75"/>
      <c r="B432" s="75"/>
      <c r="C432" s="75"/>
      <c r="D432" s="75"/>
      <c r="E432" s="75"/>
      <c r="F432" s="75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  <c r="AR432" s="58"/>
      <c r="AS432" s="58"/>
      <c r="AT432" s="58"/>
      <c r="AU432" s="58"/>
      <c r="AV432" s="58"/>
      <c r="AW432" s="58"/>
      <c r="AX432" s="58"/>
      <c r="AY432" s="58"/>
      <c r="AZ432" s="58"/>
      <c r="BA432" s="58"/>
      <c r="BB432" s="58"/>
      <c r="BC432" s="58"/>
    </row>
    <row r="433" spans="1:55" s="46" customFormat="1" x14ac:dyDescent="0.15">
      <c r="A433" s="75"/>
      <c r="B433" s="75"/>
      <c r="C433" s="75"/>
      <c r="D433" s="75"/>
      <c r="E433" s="75"/>
      <c r="F433" s="75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  <c r="AR433" s="58"/>
      <c r="AS433" s="58"/>
      <c r="AT433" s="58"/>
      <c r="AU433" s="58"/>
      <c r="AV433" s="58"/>
      <c r="AW433" s="58"/>
      <c r="AX433" s="58"/>
      <c r="AY433" s="58"/>
      <c r="AZ433" s="58"/>
      <c r="BA433" s="58"/>
      <c r="BB433" s="58"/>
      <c r="BC433" s="58"/>
    </row>
    <row r="434" spans="1:55" s="46" customFormat="1" x14ac:dyDescent="0.15">
      <c r="A434" s="75"/>
      <c r="B434" s="75"/>
      <c r="C434" s="75"/>
      <c r="D434" s="75"/>
      <c r="E434" s="75"/>
      <c r="F434" s="75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  <c r="AR434" s="58"/>
      <c r="AS434" s="58"/>
      <c r="AT434" s="58"/>
      <c r="AU434" s="58"/>
      <c r="AV434" s="58"/>
      <c r="AW434" s="58"/>
      <c r="AX434" s="58"/>
      <c r="AY434" s="58"/>
      <c r="AZ434" s="58"/>
      <c r="BA434" s="58"/>
      <c r="BB434" s="58"/>
      <c r="BC434" s="58"/>
    </row>
    <row r="435" spans="1:55" s="46" customFormat="1" x14ac:dyDescent="0.15">
      <c r="A435" s="75"/>
      <c r="B435" s="75"/>
      <c r="C435" s="75"/>
      <c r="D435" s="75"/>
      <c r="E435" s="75"/>
      <c r="F435" s="75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  <c r="AR435" s="58"/>
      <c r="AS435" s="58"/>
      <c r="AT435" s="58"/>
      <c r="AU435" s="58"/>
      <c r="AV435" s="58"/>
      <c r="AW435" s="58"/>
      <c r="AX435" s="58"/>
      <c r="AY435" s="58"/>
      <c r="AZ435" s="58"/>
      <c r="BA435" s="58"/>
      <c r="BB435" s="58"/>
      <c r="BC435" s="58"/>
    </row>
    <row r="436" spans="1:55" s="46" customFormat="1" x14ac:dyDescent="0.15">
      <c r="A436" s="75"/>
      <c r="B436" s="75"/>
      <c r="C436" s="75"/>
      <c r="D436" s="75"/>
      <c r="E436" s="75"/>
      <c r="F436" s="75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  <c r="AR436" s="58"/>
      <c r="AS436" s="58"/>
      <c r="AT436" s="58"/>
      <c r="AU436" s="58"/>
      <c r="AV436" s="58"/>
      <c r="AW436" s="58"/>
      <c r="AX436" s="58"/>
      <c r="AY436" s="58"/>
      <c r="AZ436" s="58"/>
      <c r="BA436" s="58"/>
      <c r="BB436" s="58"/>
      <c r="BC436" s="58"/>
    </row>
    <row r="437" spans="1:55" s="46" customFormat="1" x14ac:dyDescent="0.15">
      <c r="A437" s="75"/>
      <c r="B437" s="75"/>
      <c r="C437" s="75"/>
      <c r="D437" s="75"/>
      <c r="E437" s="75"/>
      <c r="F437" s="75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  <c r="AR437" s="58"/>
      <c r="AS437" s="58"/>
      <c r="AT437" s="58"/>
      <c r="AU437" s="58"/>
      <c r="AV437" s="58"/>
      <c r="AW437" s="58"/>
      <c r="AX437" s="58"/>
      <c r="AY437" s="58"/>
      <c r="AZ437" s="58"/>
      <c r="BA437" s="58"/>
      <c r="BB437" s="58"/>
      <c r="BC437" s="58"/>
    </row>
    <row r="438" spans="1:55" s="46" customFormat="1" x14ac:dyDescent="0.15">
      <c r="A438" s="75"/>
      <c r="B438" s="75"/>
      <c r="C438" s="75"/>
      <c r="D438" s="75"/>
      <c r="E438" s="75"/>
      <c r="F438" s="75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  <c r="AR438" s="58"/>
      <c r="AS438" s="58"/>
      <c r="AT438" s="58"/>
      <c r="AU438" s="58"/>
      <c r="AV438" s="58"/>
      <c r="AW438" s="58"/>
      <c r="AX438" s="58"/>
      <c r="AY438" s="58"/>
      <c r="AZ438" s="58"/>
      <c r="BA438" s="58"/>
      <c r="BB438" s="58"/>
      <c r="BC438" s="58"/>
    </row>
    <row r="439" spans="1:55" s="46" customFormat="1" x14ac:dyDescent="0.15">
      <c r="A439" s="75"/>
      <c r="B439" s="75"/>
      <c r="C439" s="75"/>
      <c r="D439" s="75"/>
      <c r="E439" s="75"/>
      <c r="F439" s="75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  <c r="AR439" s="58"/>
      <c r="AS439" s="58"/>
      <c r="AT439" s="58"/>
      <c r="AU439" s="58"/>
      <c r="AV439" s="58"/>
      <c r="AW439" s="58"/>
      <c r="AX439" s="58"/>
      <c r="AY439" s="58"/>
      <c r="AZ439" s="58"/>
      <c r="BA439" s="58"/>
      <c r="BB439" s="58"/>
      <c r="BC439" s="58"/>
    </row>
    <row r="440" spans="1:55" s="46" customFormat="1" x14ac:dyDescent="0.15">
      <c r="A440" s="75"/>
      <c r="B440" s="75"/>
      <c r="C440" s="75"/>
      <c r="D440" s="75"/>
      <c r="E440" s="75"/>
      <c r="F440" s="75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</row>
    <row r="441" spans="1:55" s="46" customFormat="1" x14ac:dyDescent="0.15">
      <c r="A441" s="75"/>
      <c r="B441" s="75"/>
      <c r="C441" s="75"/>
      <c r="D441" s="75"/>
      <c r="E441" s="75"/>
      <c r="F441" s="75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  <c r="AR441" s="58"/>
      <c r="AS441" s="58"/>
      <c r="AT441" s="58"/>
      <c r="AU441" s="58"/>
      <c r="AV441" s="58"/>
      <c r="AW441" s="58"/>
      <c r="AX441" s="58"/>
      <c r="AY441" s="58"/>
      <c r="AZ441" s="58"/>
      <c r="BA441" s="58"/>
      <c r="BB441" s="58"/>
      <c r="BC441" s="58"/>
    </row>
    <row r="442" spans="1:55" s="46" customFormat="1" x14ac:dyDescent="0.15">
      <c r="A442" s="75"/>
      <c r="B442" s="75"/>
      <c r="C442" s="75"/>
      <c r="D442" s="75"/>
      <c r="E442" s="75"/>
      <c r="F442" s="75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  <c r="AR442" s="58"/>
      <c r="AS442" s="58"/>
      <c r="AT442" s="58"/>
      <c r="AU442" s="58"/>
      <c r="AV442" s="58"/>
      <c r="AW442" s="58"/>
      <c r="AX442" s="58"/>
      <c r="AY442" s="58"/>
      <c r="AZ442" s="58"/>
      <c r="BA442" s="58"/>
      <c r="BB442" s="58"/>
      <c r="BC442" s="58"/>
    </row>
    <row r="443" spans="1:55" s="46" customFormat="1" x14ac:dyDescent="0.15">
      <c r="A443" s="75"/>
      <c r="B443" s="75"/>
      <c r="C443" s="75"/>
      <c r="D443" s="75"/>
      <c r="E443" s="75"/>
      <c r="F443" s="75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  <c r="AR443" s="58"/>
      <c r="AS443" s="58"/>
      <c r="AT443" s="58"/>
      <c r="AU443" s="58"/>
      <c r="AV443" s="58"/>
      <c r="AW443" s="58"/>
      <c r="AX443" s="58"/>
      <c r="AY443" s="58"/>
      <c r="AZ443" s="58"/>
      <c r="BA443" s="58"/>
      <c r="BB443" s="58"/>
      <c r="BC443" s="58"/>
    </row>
    <row r="444" spans="1:55" s="46" customFormat="1" x14ac:dyDescent="0.15">
      <c r="A444" s="75"/>
      <c r="B444" s="75"/>
      <c r="C444" s="75"/>
      <c r="D444" s="75"/>
      <c r="E444" s="75"/>
      <c r="F444" s="75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  <c r="AR444" s="58"/>
      <c r="AS444" s="58"/>
      <c r="AT444" s="58"/>
      <c r="AU444" s="58"/>
      <c r="AV444" s="58"/>
      <c r="AW444" s="58"/>
      <c r="AX444" s="58"/>
      <c r="AY444" s="58"/>
      <c r="AZ444" s="58"/>
      <c r="BA444" s="58"/>
      <c r="BB444" s="58"/>
      <c r="BC444" s="58"/>
    </row>
    <row r="445" spans="1:55" s="46" customFormat="1" x14ac:dyDescent="0.15">
      <c r="A445" s="75"/>
      <c r="B445" s="75"/>
      <c r="C445" s="75"/>
      <c r="D445" s="75"/>
      <c r="E445" s="75"/>
      <c r="F445" s="75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  <c r="AR445" s="58"/>
      <c r="AS445" s="58"/>
      <c r="AT445" s="58"/>
      <c r="AU445" s="58"/>
      <c r="AV445" s="58"/>
      <c r="AW445" s="58"/>
      <c r="AX445" s="58"/>
      <c r="AY445" s="58"/>
      <c r="AZ445" s="58"/>
      <c r="BA445" s="58"/>
      <c r="BB445" s="58"/>
      <c r="BC445" s="58"/>
    </row>
    <row r="446" spans="1:55" s="46" customFormat="1" x14ac:dyDescent="0.15">
      <c r="A446" s="75"/>
      <c r="B446" s="75"/>
      <c r="C446" s="75"/>
      <c r="D446" s="75"/>
      <c r="E446" s="75"/>
      <c r="F446" s="75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  <c r="AR446" s="58"/>
      <c r="AS446" s="58"/>
      <c r="AT446" s="58"/>
      <c r="AU446" s="58"/>
      <c r="AV446" s="58"/>
      <c r="AW446" s="58"/>
      <c r="AX446" s="58"/>
      <c r="AY446" s="58"/>
      <c r="AZ446" s="58"/>
      <c r="BA446" s="58"/>
      <c r="BB446" s="58"/>
      <c r="BC446" s="58"/>
    </row>
    <row r="447" spans="1:55" s="46" customFormat="1" x14ac:dyDescent="0.15">
      <c r="A447" s="75"/>
      <c r="B447" s="75"/>
      <c r="C447" s="75"/>
      <c r="D447" s="75"/>
      <c r="E447" s="75"/>
      <c r="F447" s="75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  <c r="AR447" s="58"/>
      <c r="AS447" s="58"/>
      <c r="AT447" s="58"/>
      <c r="AU447" s="58"/>
      <c r="AV447" s="58"/>
      <c r="AW447" s="58"/>
      <c r="AX447" s="58"/>
      <c r="AY447" s="58"/>
      <c r="AZ447" s="58"/>
      <c r="BA447" s="58"/>
      <c r="BB447" s="58"/>
      <c r="BC447" s="58"/>
    </row>
    <row r="448" spans="1:55" s="46" customFormat="1" x14ac:dyDescent="0.15">
      <c r="A448" s="75"/>
      <c r="B448" s="75"/>
      <c r="C448" s="75"/>
      <c r="D448" s="75"/>
      <c r="E448" s="75"/>
      <c r="F448" s="75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  <c r="AR448" s="58"/>
      <c r="AS448" s="58"/>
      <c r="AT448" s="58"/>
      <c r="AU448" s="58"/>
      <c r="AV448" s="58"/>
      <c r="AW448" s="58"/>
      <c r="AX448" s="58"/>
      <c r="AY448" s="58"/>
      <c r="AZ448" s="58"/>
      <c r="BA448" s="58"/>
      <c r="BB448" s="58"/>
      <c r="BC448" s="58"/>
    </row>
    <row r="449" spans="1:55" s="46" customFormat="1" x14ac:dyDescent="0.15">
      <c r="A449" s="75"/>
      <c r="B449" s="75"/>
      <c r="C449" s="75"/>
      <c r="D449" s="75"/>
      <c r="E449" s="75"/>
      <c r="F449" s="75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</row>
    <row r="450" spans="1:55" s="46" customFormat="1" x14ac:dyDescent="0.15">
      <c r="A450" s="75"/>
      <c r="B450" s="75"/>
      <c r="C450" s="75"/>
      <c r="D450" s="75"/>
      <c r="E450" s="75"/>
      <c r="F450" s="75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  <c r="AR450" s="58"/>
      <c r="AS450" s="58"/>
      <c r="AT450" s="58"/>
      <c r="AU450" s="58"/>
      <c r="AV450" s="58"/>
      <c r="AW450" s="58"/>
      <c r="AX450" s="58"/>
      <c r="AY450" s="58"/>
      <c r="AZ450" s="58"/>
      <c r="BA450" s="58"/>
      <c r="BB450" s="58"/>
      <c r="BC450" s="58"/>
    </row>
    <row r="451" spans="1:55" s="46" customFormat="1" x14ac:dyDescent="0.15">
      <c r="A451" s="75"/>
      <c r="B451" s="75"/>
      <c r="C451" s="75"/>
      <c r="D451" s="75"/>
      <c r="E451" s="75"/>
      <c r="F451" s="75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  <c r="AR451" s="58"/>
      <c r="AS451" s="58"/>
      <c r="AT451" s="58"/>
      <c r="AU451" s="58"/>
      <c r="AV451" s="58"/>
      <c r="AW451" s="58"/>
      <c r="AX451" s="58"/>
      <c r="AY451" s="58"/>
      <c r="AZ451" s="58"/>
      <c r="BA451" s="58"/>
      <c r="BB451" s="58"/>
      <c r="BC451" s="58"/>
    </row>
    <row r="452" spans="1:55" s="46" customFormat="1" x14ac:dyDescent="0.15">
      <c r="A452" s="75"/>
      <c r="B452" s="75"/>
      <c r="C452" s="75"/>
      <c r="D452" s="75"/>
      <c r="E452" s="75"/>
      <c r="F452" s="75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  <c r="AR452" s="58"/>
      <c r="AS452" s="58"/>
      <c r="AT452" s="58"/>
      <c r="AU452" s="58"/>
      <c r="AV452" s="58"/>
      <c r="AW452" s="58"/>
      <c r="AX452" s="58"/>
      <c r="AY452" s="58"/>
      <c r="AZ452" s="58"/>
      <c r="BA452" s="58"/>
      <c r="BB452" s="58"/>
      <c r="BC452" s="58"/>
    </row>
    <row r="453" spans="1:55" s="46" customFormat="1" x14ac:dyDescent="0.15">
      <c r="A453" s="75"/>
      <c r="B453" s="75"/>
      <c r="C453" s="75"/>
      <c r="D453" s="75"/>
      <c r="E453" s="75"/>
      <c r="F453" s="75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  <c r="AR453" s="58"/>
      <c r="AS453" s="58"/>
      <c r="AT453" s="58"/>
      <c r="AU453" s="58"/>
      <c r="AV453" s="58"/>
      <c r="AW453" s="58"/>
      <c r="AX453" s="58"/>
      <c r="AY453" s="58"/>
      <c r="AZ453" s="58"/>
      <c r="BA453" s="58"/>
      <c r="BB453" s="58"/>
      <c r="BC453" s="58"/>
    </row>
    <row r="454" spans="1:55" s="46" customFormat="1" x14ac:dyDescent="0.15">
      <c r="A454" s="75"/>
      <c r="B454" s="75"/>
      <c r="C454" s="75"/>
      <c r="D454" s="75"/>
      <c r="E454" s="75"/>
      <c r="F454" s="75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  <c r="AR454" s="58"/>
      <c r="AS454" s="58"/>
      <c r="AT454" s="58"/>
      <c r="AU454" s="58"/>
      <c r="AV454" s="58"/>
      <c r="AW454" s="58"/>
      <c r="AX454" s="58"/>
      <c r="AY454" s="58"/>
      <c r="AZ454" s="58"/>
      <c r="BA454" s="58"/>
      <c r="BB454" s="58"/>
      <c r="BC454" s="58"/>
    </row>
    <row r="455" spans="1:55" s="46" customFormat="1" x14ac:dyDescent="0.15">
      <c r="A455" s="75"/>
      <c r="B455" s="75"/>
      <c r="C455" s="75"/>
      <c r="D455" s="75"/>
      <c r="E455" s="75"/>
      <c r="F455" s="75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  <c r="AR455" s="58"/>
      <c r="AS455" s="58"/>
      <c r="AT455" s="58"/>
      <c r="AU455" s="58"/>
      <c r="AV455" s="58"/>
      <c r="AW455" s="58"/>
      <c r="AX455" s="58"/>
      <c r="AY455" s="58"/>
      <c r="AZ455" s="58"/>
      <c r="BA455" s="58"/>
      <c r="BB455" s="58"/>
      <c r="BC455" s="58"/>
    </row>
    <row r="456" spans="1:55" s="46" customFormat="1" x14ac:dyDescent="0.15">
      <c r="A456" s="75"/>
      <c r="B456" s="75"/>
      <c r="C456" s="75"/>
      <c r="D456" s="75"/>
      <c r="E456" s="75"/>
      <c r="F456" s="75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  <c r="AR456" s="58"/>
      <c r="AS456" s="58"/>
      <c r="AT456" s="58"/>
      <c r="AU456" s="58"/>
      <c r="AV456" s="58"/>
      <c r="AW456" s="58"/>
      <c r="AX456" s="58"/>
      <c r="AY456" s="58"/>
      <c r="AZ456" s="58"/>
      <c r="BA456" s="58"/>
      <c r="BB456" s="58"/>
      <c r="BC456" s="58"/>
    </row>
    <row r="457" spans="1:55" s="46" customFormat="1" x14ac:dyDescent="0.15">
      <c r="A457" s="75"/>
      <c r="B457" s="75"/>
      <c r="C457" s="75"/>
      <c r="D457" s="75"/>
      <c r="E457" s="75"/>
      <c r="F457" s="75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  <c r="AR457" s="58"/>
      <c r="AS457" s="58"/>
      <c r="AT457" s="58"/>
      <c r="AU457" s="58"/>
      <c r="AV457" s="58"/>
      <c r="AW457" s="58"/>
      <c r="AX457" s="58"/>
      <c r="AY457" s="58"/>
      <c r="AZ457" s="58"/>
      <c r="BA457" s="58"/>
      <c r="BB457" s="58"/>
      <c r="BC457" s="58"/>
    </row>
    <row r="458" spans="1:55" s="46" customFormat="1" x14ac:dyDescent="0.15">
      <c r="A458" s="75"/>
      <c r="B458" s="75"/>
      <c r="C458" s="75"/>
      <c r="D458" s="75"/>
      <c r="E458" s="75"/>
      <c r="F458" s="75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  <c r="AR458" s="58"/>
      <c r="AS458" s="58"/>
      <c r="AT458" s="58"/>
      <c r="AU458" s="58"/>
      <c r="AV458" s="58"/>
      <c r="AW458" s="58"/>
      <c r="AX458" s="58"/>
      <c r="AY458" s="58"/>
      <c r="AZ458" s="58"/>
      <c r="BA458" s="58"/>
      <c r="BB458" s="58"/>
      <c r="BC458" s="58"/>
    </row>
    <row r="459" spans="1:55" s="46" customFormat="1" x14ac:dyDescent="0.15">
      <c r="A459" s="75"/>
      <c r="B459" s="75"/>
      <c r="C459" s="75"/>
      <c r="D459" s="75"/>
      <c r="E459" s="75"/>
      <c r="F459" s="75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  <c r="AR459" s="58"/>
      <c r="AS459" s="58"/>
      <c r="AT459" s="58"/>
      <c r="AU459" s="58"/>
      <c r="AV459" s="58"/>
      <c r="AW459" s="58"/>
      <c r="AX459" s="58"/>
      <c r="AY459" s="58"/>
      <c r="AZ459" s="58"/>
      <c r="BA459" s="58"/>
      <c r="BB459" s="58"/>
      <c r="BC459" s="58"/>
    </row>
    <row r="460" spans="1:55" s="46" customFormat="1" x14ac:dyDescent="0.15">
      <c r="A460" s="75"/>
      <c r="B460" s="75"/>
      <c r="C460" s="75"/>
      <c r="D460" s="75"/>
      <c r="E460" s="75"/>
      <c r="F460" s="75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</row>
    <row r="461" spans="1:55" s="46" customFormat="1" x14ac:dyDescent="0.15">
      <c r="A461" s="75"/>
      <c r="B461" s="75"/>
      <c r="C461" s="75"/>
      <c r="D461" s="75"/>
      <c r="E461" s="75"/>
      <c r="F461" s="75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  <c r="AR461" s="58"/>
      <c r="AS461" s="58"/>
      <c r="AT461" s="58"/>
      <c r="AU461" s="58"/>
      <c r="AV461" s="58"/>
      <c r="AW461" s="58"/>
      <c r="AX461" s="58"/>
      <c r="AY461" s="58"/>
      <c r="AZ461" s="58"/>
      <c r="BA461" s="58"/>
      <c r="BB461" s="58"/>
      <c r="BC461" s="58"/>
    </row>
    <row r="462" spans="1:55" s="46" customFormat="1" x14ac:dyDescent="0.15">
      <c r="A462" s="75"/>
      <c r="B462" s="75"/>
      <c r="C462" s="75"/>
      <c r="D462" s="75"/>
      <c r="E462" s="75"/>
      <c r="F462" s="75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  <c r="AR462" s="58"/>
      <c r="AS462" s="58"/>
      <c r="AT462" s="58"/>
      <c r="AU462" s="58"/>
      <c r="AV462" s="58"/>
      <c r="AW462" s="58"/>
      <c r="AX462" s="58"/>
      <c r="AY462" s="58"/>
      <c r="AZ462" s="58"/>
      <c r="BA462" s="58"/>
      <c r="BB462" s="58"/>
      <c r="BC462" s="58"/>
    </row>
    <row r="463" spans="1:55" s="46" customFormat="1" x14ac:dyDescent="0.15">
      <c r="A463" s="75"/>
      <c r="B463" s="75"/>
      <c r="C463" s="75"/>
      <c r="D463" s="75"/>
      <c r="E463" s="75"/>
      <c r="F463" s="75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  <c r="AR463" s="58"/>
      <c r="AS463" s="58"/>
      <c r="AT463" s="58"/>
      <c r="AU463" s="58"/>
      <c r="AV463" s="58"/>
      <c r="AW463" s="58"/>
      <c r="AX463" s="58"/>
      <c r="AY463" s="58"/>
      <c r="AZ463" s="58"/>
      <c r="BA463" s="58"/>
      <c r="BB463" s="58"/>
      <c r="BC463" s="58"/>
    </row>
    <row r="464" spans="1:55" s="46" customFormat="1" x14ac:dyDescent="0.15">
      <c r="A464" s="75"/>
      <c r="B464" s="75"/>
      <c r="C464" s="75"/>
      <c r="D464" s="75"/>
      <c r="E464" s="75"/>
      <c r="F464" s="75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  <c r="AR464" s="58"/>
      <c r="AS464" s="58"/>
      <c r="AT464" s="58"/>
      <c r="AU464" s="58"/>
      <c r="AV464" s="58"/>
      <c r="AW464" s="58"/>
      <c r="AX464" s="58"/>
      <c r="AY464" s="58"/>
      <c r="AZ464" s="58"/>
      <c r="BA464" s="58"/>
      <c r="BB464" s="58"/>
      <c r="BC464" s="58"/>
    </row>
    <row r="465" spans="1:55" s="46" customFormat="1" x14ac:dyDescent="0.15">
      <c r="A465" s="75"/>
      <c r="B465" s="75"/>
      <c r="C465" s="75"/>
      <c r="D465" s="75"/>
      <c r="E465" s="75"/>
      <c r="F465" s="75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  <c r="AR465" s="58"/>
      <c r="AS465" s="58"/>
      <c r="AT465" s="58"/>
      <c r="AU465" s="58"/>
      <c r="AV465" s="58"/>
      <c r="AW465" s="58"/>
      <c r="AX465" s="58"/>
      <c r="AY465" s="58"/>
      <c r="AZ465" s="58"/>
      <c r="BA465" s="58"/>
      <c r="BB465" s="58"/>
      <c r="BC465" s="58"/>
    </row>
    <row r="466" spans="1:55" s="46" customFormat="1" x14ac:dyDescent="0.15">
      <c r="A466" s="75"/>
      <c r="B466" s="75"/>
      <c r="C466" s="75"/>
      <c r="D466" s="75"/>
      <c r="E466" s="75"/>
      <c r="F466" s="75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  <c r="AR466" s="58"/>
      <c r="AS466" s="58"/>
      <c r="AT466" s="58"/>
      <c r="AU466" s="58"/>
      <c r="AV466" s="58"/>
      <c r="AW466" s="58"/>
      <c r="AX466" s="58"/>
      <c r="AY466" s="58"/>
      <c r="AZ466" s="58"/>
      <c r="BA466" s="58"/>
      <c r="BB466" s="58"/>
      <c r="BC466" s="58"/>
    </row>
    <row r="467" spans="1:55" s="46" customFormat="1" x14ac:dyDescent="0.15">
      <c r="A467" s="75"/>
      <c r="B467" s="75"/>
      <c r="C467" s="75"/>
      <c r="D467" s="75"/>
      <c r="E467" s="75"/>
      <c r="F467" s="75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  <c r="AR467" s="58"/>
      <c r="AS467" s="58"/>
      <c r="AT467" s="58"/>
      <c r="AU467" s="58"/>
      <c r="AV467" s="58"/>
      <c r="AW467" s="58"/>
      <c r="AX467" s="58"/>
      <c r="AY467" s="58"/>
      <c r="AZ467" s="58"/>
      <c r="BA467" s="58"/>
      <c r="BB467" s="58"/>
      <c r="BC467" s="58"/>
    </row>
    <row r="468" spans="1:55" s="46" customFormat="1" x14ac:dyDescent="0.15">
      <c r="A468" s="75"/>
      <c r="B468" s="75"/>
      <c r="C468" s="75"/>
      <c r="D468" s="75"/>
      <c r="E468" s="75"/>
      <c r="F468" s="75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  <c r="AR468" s="58"/>
      <c r="AS468" s="58"/>
      <c r="AT468" s="58"/>
      <c r="AU468" s="58"/>
      <c r="AV468" s="58"/>
      <c r="AW468" s="58"/>
      <c r="AX468" s="58"/>
      <c r="AY468" s="58"/>
      <c r="AZ468" s="58"/>
      <c r="BA468" s="58"/>
      <c r="BB468" s="58"/>
      <c r="BC468" s="58"/>
    </row>
    <row r="469" spans="1:55" s="46" customFormat="1" x14ac:dyDescent="0.15">
      <c r="A469" s="75"/>
      <c r="B469" s="75"/>
      <c r="C469" s="75"/>
      <c r="D469" s="75"/>
      <c r="E469" s="75"/>
      <c r="F469" s="75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</row>
    <row r="470" spans="1:55" s="46" customFormat="1" x14ac:dyDescent="0.15">
      <c r="A470" s="75"/>
      <c r="B470" s="75"/>
      <c r="C470" s="75"/>
      <c r="D470" s="75"/>
      <c r="E470" s="75"/>
      <c r="F470" s="75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  <c r="AR470" s="58"/>
      <c r="AS470" s="58"/>
      <c r="AT470" s="58"/>
      <c r="AU470" s="58"/>
      <c r="AV470" s="58"/>
      <c r="AW470" s="58"/>
      <c r="AX470" s="58"/>
      <c r="AY470" s="58"/>
      <c r="AZ470" s="58"/>
      <c r="BA470" s="58"/>
      <c r="BB470" s="58"/>
      <c r="BC470" s="58"/>
    </row>
    <row r="471" spans="1:55" s="46" customFormat="1" x14ac:dyDescent="0.15">
      <c r="A471" s="75"/>
      <c r="B471" s="75"/>
      <c r="C471" s="75"/>
      <c r="D471" s="75"/>
      <c r="E471" s="75"/>
      <c r="F471" s="75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  <c r="AR471" s="58"/>
      <c r="AS471" s="58"/>
      <c r="AT471" s="58"/>
      <c r="AU471" s="58"/>
      <c r="AV471" s="58"/>
      <c r="AW471" s="58"/>
      <c r="AX471" s="58"/>
      <c r="AY471" s="58"/>
      <c r="AZ471" s="58"/>
      <c r="BA471" s="58"/>
      <c r="BB471" s="58"/>
      <c r="BC471" s="58"/>
    </row>
    <row r="472" spans="1:55" s="46" customFormat="1" x14ac:dyDescent="0.15">
      <c r="A472" s="75"/>
      <c r="B472" s="75"/>
      <c r="C472" s="75"/>
      <c r="D472" s="75"/>
      <c r="E472" s="75"/>
      <c r="F472" s="75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  <c r="AR472" s="58"/>
      <c r="AS472" s="58"/>
      <c r="AT472" s="58"/>
      <c r="AU472" s="58"/>
      <c r="AV472" s="58"/>
      <c r="AW472" s="58"/>
      <c r="AX472" s="58"/>
      <c r="AY472" s="58"/>
      <c r="AZ472" s="58"/>
      <c r="BA472" s="58"/>
      <c r="BB472" s="58"/>
      <c r="BC472" s="58"/>
    </row>
    <row r="473" spans="1:55" s="46" customFormat="1" x14ac:dyDescent="0.15">
      <c r="A473" s="75"/>
      <c r="B473" s="75"/>
      <c r="C473" s="75"/>
      <c r="D473" s="75"/>
      <c r="E473" s="75"/>
      <c r="F473" s="75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  <c r="AR473" s="58"/>
      <c r="AS473" s="58"/>
      <c r="AT473" s="58"/>
      <c r="AU473" s="58"/>
      <c r="AV473" s="58"/>
      <c r="AW473" s="58"/>
      <c r="AX473" s="58"/>
      <c r="AY473" s="58"/>
      <c r="AZ473" s="58"/>
      <c r="BA473" s="58"/>
      <c r="BB473" s="58"/>
      <c r="BC473" s="58"/>
    </row>
    <row r="474" spans="1:55" s="46" customFormat="1" x14ac:dyDescent="0.15">
      <c r="A474" s="75"/>
      <c r="B474" s="75"/>
      <c r="C474" s="75"/>
      <c r="D474" s="75"/>
      <c r="E474" s="75"/>
      <c r="F474" s="75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  <c r="AR474" s="58"/>
      <c r="AS474" s="58"/>
      <c r="AT474" s="58"/>
      <c r="AU474" s="58"/>
      <c r="AV474" s="58"/>
      <c r="AW474" s="58"/>
      <c r="AX474" s="58"/>
      <c r="AY474" s="58"/>
      <c r="AZ474" s="58"/>
      <c r="BA474" s="58"/>
      <c r="BB474" s="58"/>
      <c r="BC474" s="58"/>
    </row>
    <row r="475" spans="1:55" s="46" customFormat="1" x14ac:dyDescent="0.15">
      <c r="A475" s="75"/>
      <c r="B475" s="75"/>
      <c r="C475" s="75"/>
      <c r="D475" s="75"/>
      <c r="E475" s="75"/>
      <c r="F475" s="75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  <c r="AR475" s="58"/>
      <c r="AS475" s="58"/>
      <c r="AT475" s="58"/>
      <c r="AU475" s="58"/>
      <c r="AV475" s="58"/>
      <c r="AW475" s="58"/>
      <c r="AX475" s="58"/>
      <c r="AY475" s="58"/>
      <c r="AZ475" s="58"/>
      <c r="BA475" s="58"/>
      <c r="BB475" s="58"/>
      <c r="BC475" s="58"/>
    </row>
    <row r="476" spans="1:55" s="46" customFormat="1" x14ac:dyDescent="0.15">
      <c r="A476" s="75"/>
      <c r="B476" s="75"/>
      <c r="C476" s="75"/>
      <c r="D476" s="75"/>
      <c r="E476" s="75"/>
      <c r="F476" s="75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  <c r="AR476" s="58"/>
      <c r="AS476" s="58"/>
      <c r="AT476" s="58"/>
      <c r="AU476" s="58"/>
      <c r="AV476" s="58"/>
      <c r="AW476" s="58"/>
      <c r="AX476" s="58"/>
      <c r="AY476" s="58"/>
      <c r="AZ476" s="58"/>
      <c r="BA476" s="58"/>
      <c r="BB476" s="58"/>
      <c r="BC476" s="58"/>
    </row>
    <row r="477" spans="1:55" s="46" customFormat="1" x14ac:dyDescent="0.15">
      <c r="A477" s="75"/>
      <c r="B477" s="75"/>
      <c r="C477" s="75"/>
      <c r="D477" s="75"/>
      <c r="E477" s="75"/>
      <c r="F477" s="75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  <c r="AR477" s="58"/>
      <c r="AS477" s="58"/>
      <c r="AT477" s="58"/>
      <c r="AU477" s="58"/>
      <c r="AV477" s="58"/>
      <c r="AW477" s="58"/>
      <c r="AX477" s="58"/>
      <c r="AY477" s="58"/>
      <c r="AZ477" s="58"/>
      <c r="BA477" s="58"/>
      <c r="BB477" s="58"/>
      <c r="BC477" s="58"/>
    </row>
    <row r="478" spans="1:55" s="46" customFormat="1" x14ac:dyDescent="0.15">
      <c r="A478" s="75"/>
      <c r="B478" s="75"/>
      <c r="C478" s="75"/>
      <c r="D478" s="75"/>
      <c r="E478" s="75"/>
      <c r="F478" s="75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  <c r="AR478" s="58"/>
      <c r="AS478" s="58"/>
      <c r="AT478" s="58"/>
      <c r="AU478" s="58"/>
      <c r="AV478" s="58"/>
      <c r="AW478" s="58"/>
      <c r="AX478" s="58"/>
      <c r="AY478" s="58"/>
      <c r="AZ478" s="58"/>
      <c r="BA478" s="58"/>
      <c r="BB478" s="58"/>
      <c r="BC478" s="58"/>
    </row>
    <row r="479" spans="1:55" s="46" customFormat="1" x14ac:dyDescent="0.15">
      <c r="A479" s="75"/>
      <c r="B479" s="75"/>
      <c r="C479" s="75"/>
      <c r="D479" s="75"/>
      <c r="E479" s="75"/>
      <c r="F479" s="75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  <c r="AR479" s="58"/>
      <c r="AS479" s="58"/>
      <c r="AT479" s="58"/>
      <c r="AU479" s="58"/>
      <c r="AV479" s="58"/>
      <c r="AW479" s="58"/>
      <c r="AX479" s="58"/>
      <c r="AY479" s="58"/>
      <c r="AZ479" s="58"/>
      <c r="BA479" s="58"/>
      <c r="BB479" s="58"/>
      <c r="BC479" s="58"/>
    </row>
    <row r="480" spans="1:55" s="46" customFormat="1" x14ac:dyDescent="0.15">
      <c r="A480" s="75"/>
      <c r="B480" s="75"/>
      <c r="C480" s="75"/>
      <c r="D480" s="75"/>
      <c r="E480" s="75"/>
      <c r="F480" s="75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  <c r="AR480" s="58"/>
      <c r="AS480" s="58"/>
      <c r="AT480" s="58"/>
      <c r="AU480" s="58"/>
      <c r="AV480" s="58"/>
      <c r="AW480" s="58"/>
      <c r="AX480" s="58"/>
      <c r="AY480" s="58"/>
      <c r="AZ480" s="58"/>
      <c r="BA480" s="58"/>
      <c r="BB480" s="58"/>
      <c r="BC480" s="58"/>
    </row>
    <row r="481" spans="1:55" s="46" customFormat="1" x14ac:dyDescent="0.15">
      <c r="A481" s="75"/>
      <c r="B481" s="75"/>
      <c r="C481" s="75"/>
      <c r="D481" s="75"/>
      <c r="E481" s="75"/>
      <c r="F481" s="75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  <c r="AR481" s="58"/>
      <c r="AS481" s="58"/>
      <c r="AT481" s="58"/>
      <c r="AU481" s="58"/>
      <c r="AV481" s="58"/>
      <c r="AW481" s="58"/>
      <c r="AX481" s="58"/>
      <c r="AY481" s="58"/>
      <c r="AZ481" s="58"/>
      <c r="BA481" s="58"/>
      <c r="BB481" s="58"/>
      <c r="BC481" s="58"/>
    </row>
    <row r="482" spans="1:55" s="46" customFormat="1" x14ac:dyDescent="0.15">
      <c r="A482" s="75"/>
      <c r="B482" s="75"/>
      <c r="C482" s="75"/>
      <c r="D482" s="75"/>
      <c r="E482" s="75"/>
      <c r="F482" s="75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  <c r="AR482" s="58"/>
      <c r="AS482" s="58"/>
      <c r="AT482" s="58"/>
      <c r="AU482" s="58"/>
      <c r="AV482" s="58"/>
      <c r="AW482" s="58"/>
      <c r="AX482" s="58"/>
      <c r="AY482" s="58"/>
      <c r="AZ482" s="58"/>
      <c r="BA482" s="58"/>
      <c r="BB482" s="58"/>
      <c r="BC482" s="58"/>
    </row>
    <row r="483" spans="1:55" s="46" customFormat="1" x14ac:dyDescent="0.15">
      <c r="A483" s="75"/>
      <c r="B483" s="75"/>
      <c r="C483" s="75"/>
      <c r="D483" s="75"/>
      <c r="E483" s="75"/>
      <c r="F483" s="75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</row>
    <row r="484" spans="1:55" s="46" customFormat="1" x14ac:dyDescent="0.15">
      <c r="A484" s="75"/>
      <c r="B484" s="75"/>
      <c r="C484" s="75"/>
      <c r="D484" s="75"/>
      <c r="E484" s="75"/>
      <c r="F484" s="75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58"/>
    </row>
    <row r="485" spans="1:55" s="46" customFormat="1" x14ac:dyDescent="0.15">
      <c r="A485" s="75"/>
      <c r="B485" s="75"/>
      <c r="C485" s="75"/>
      <c r="D485" s="75"/>
      <c r="E485" s="75"/>
      <c r="F485" s="75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58"/>
    </row>
    <row r="486" spans="1:55" s="46" customFormat="1" x14ac:dyDescent="0.15">
      <c r="A486" s="75"/>
      <c r="B486" s="75"/>
      <c r="C486" s="75"/>
      <c r="D486" s="75"/>
      <c r="E486" s="75"/>
      <c r="F486" s="75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  <c r="AR486" s="58"/>
      <c r="AS486" s="58"/>
      <c r="AT486" s="58"/>
      <c r="AU486" s="58"/>
      <c r="AV486" s="58"/>
      <c r="AW486" s="58"/>
      <c r="AX486" s="58"/>
      <c r="AY486" s="58"/>
      <c r="AZ486" s="58"/>
      <c r="BA486" s="58"/>
      <c r="BB486" s="58"/>
      <c r="BC486" s="58"/>
    </row>
    <row r="487" spans="1:55" s="46" customFormat="1" x14ac:dyDescent="0.15">
      <c r="A487" s="75"/>
      <c r="B487" s="75"/>
      <c r="C487" s="75"/>
      <c r="D487" s="75"/>
      <c r="E487" s="75"/>
      <c r="F487" s="75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  <c r="AR487" s="58"/>
      <c r="AS487" s="58"/>
      <c r="AT487" s="58"/>
      <c r="AU487" s="58"/>
      <c r="AV487" s="58"/>
      <c r="AW487" s="58"/>
      <c r="AX487" s="58"/>
      <c r="AY487" s="58"/>
      <c r="AZ487" s="58"/>
      <c r="BA487" s="58"/>
      <c r="BB487" s="58"/>
      <c r="BC487" s="58"/>
    </row>
    <row r="488" spans="1:55" s="46" customFormat="1" x14ac:dyDescent="0.15">
      <c r="A488" s="75"/>
      <c r="B488" s="75"/>
      <c r="C488" s="75"/>
      <c r="D488" s="75"/>
      <c r="E488" s="75"/>
      <c r="F488" s="75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  <c r="AR488" s="58"/>
      <c r="AS488" s="58"/>
      <c r="AT488" s="58"/>
      <c r="AU488" s="58"/>
      <c r="AV488" s="58"/>
      <c r="AW488" s="58"/>
      <c r="AX488" s="58"/>
      <c r="AY488" s="58"/>
      <c r="AZ488" s="58"/>
      <c r="BA488" s="58"/>
      <c r="BB488" s="58"/>
      <c r="BC488" s="58"/>
    </row>
    <row r="489" spans="1:55" s="46" customFormat="1" x14ac:dyDescent="0.15">
      <c r="A489" s="75"/>
      <c r="B489" s="75"/>
      <c r="C489" s="75"/>
      <c r="D489" s="75"/>
      <c r="E489" s="75"/>
      <c r="F489" s="75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  <c r="AR489" s="58"/>
      <c r="AS489" s="58"/>
      <c r="AT489" s="58"/>
      <c r="AU489" s="58"/>
      <c r="AV489" s="58"/>
      <c r="AW489" s="58"/>
      <c r="AX489" s="58"/>
      <c r="AY489" s="58"/>
      <c r="AZ489" s="58"/>
      <c r="BA489" s="58"/>
      <c r="BB489" s="58"/>
      <c r="BC489" s="58"/>
    </row>
    <row r="490" spans="1:55" s="46" customFormat="1" x14ac:dyDescent="0.15">
      <c r="A490" s="75"/>
      <c r="B490" s="75"/>
      <c r="C490" s="75"/>
      <c r="D490" s="75"/>
      <c r="E490" s="75"/>
      <c r="F490" s="75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  <c r="AR490" s="58"/>
      <c r="AS490" s="58"/>
      <c r="AT490" s="58"/>
      <c r="AU490" s="58"/>
      <c r="AV490" s="58"/>
      <c r="AW490" s="58"/>
      <c r="AX490" s="58"/>
      <c r="AY490" s="58"/>
      <c r="AZ490" s="58"/>
      <c r="BA490" s="58"/>
      <c r="BB490" s="58"/>
      <c r="BC490" s="58"/>
    </row>
    <row r="491" spans="1:55" s="46" customFormat="1" x14ac:dyDescent="0.15">
      <c r="A491" s="75"/>
      <c r="B491" s="75"/>
      <c r="C491" s="75"/>
      <c r="D491" s="75"/>
      <c r="E491" s="75"/>
      <c r="F491" s="75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  <c r="AR491" s="58"/>
      <c r="AS491" s="58"/>
      <c r="AT491" s="58"/>
      <c r="AU491" s="58"/>
      <c r="AV491" s="58"/>
      <c r="AW491" s="58"/>
      <c r="AX491" s="58"/>
      <c r="AY491" s="58"/>
      <c r="AZ491" s="58"/>
      <c r="BA491" s="58"/>
      <c r="BB491" s="58"/>
      <c r="BC491" s="58"/>
    </row>
    <row r="492" spans="1:55" s="46" customFormat="1" x14ac:dyDescent="0.15">
      <c r="A492" s="75"/>
      <c r="B492" s="75"/>
      <c r="C492" s="75"/>
      <c r="D492" s="75"/>
      <c r="E492" s="75"/>
      <c r="F492" s="75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  <c r="AR492" s="58"/>
      <c r="AS492" s="58"/>
      <c r="AT492" s="58"/>
      <c r="AU492" s="58"/>
      <c r="AV492" s="58"/>
      <c r="AW492" s="58"/>
      <c r="AX492" s="58"/>
      <c r="AY492" s="58"/>
      <c r="AZ492" s="58"/>
      <c r="BA492" s="58"/>
      <c r="BB492" s="58"/>
      <c r="BC492" s="58"/>
    </row>
    <row r="493" spans="1:55" s="46" customFormat="1" x14ac:dyDescent="0.15">
      <c r="A493" s="75"/>
      <c r="B493" s="75"/>
      <c r="C493" s="75"/>
      <c r="D493" s="75"/>
      <c r="E493" s="75"/>
      <c r="F493" s="75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</row>
    <row r="494" spans="1:55" s="46" customFormat="1" x14ac:dyDescent="0.15">
      <c r="A494" s="75"/>
      <c r="B494" s="75"/>
      <c r="C494" s="75"/>
      <c r="D494" s="75"/>
      <c r="E494" s="75"/>
      <c r="F494" s="75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  <c r="AR494" s="58"/>
      <c r="AS494" s="58"/>
      <c r="AT494" s="58"/>
      <c r="AU494" s="58"/>
      <c r="AV494" s="58"/>
      <c r="AW494" s="58"/>
      <c r="AX494" s="58"/>
      <c r="AY494" s="58"/>
      <c r="AZ494" s="58"/>
      <c r="BA494" s="58"/>
      <c r="BB494" s="58"/>
      <c r="BC494" s="58"/>
    </row>
    <row r="495" spans="1:55" s="46" customFormat="1" x14ac:dyDescent="0.15">
      <c r="A495" s="75"/>
      <c r="B495" s="75"/>
      <c r="C495" s="75"/>
      <c r="D495" s="75"/>
      <c r="E495" s="75"/>
      <c r="F495" s="75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  <c r="AR495" s="58"/>
      <c r="AS495" s="58"/>
      <c r="AT495" s="58"/>
      <c r="AU495" s="58"/>
      <c r="AV495" s="58"/>
      <c r="AW495" s="58"/>
      <c r="AX495" s="58"/>
      <c r="AY495" s="58"/>
      <c r="AZ495" s="58"/>
      <c r="BA495" s="58"/>
      <c r="BB495" s="58"/>
      <c r="BC495" s="58"/>
    </row>
    <row r="496" spans="1:55" s="46" customFormat="1" x14ac:dyDescent="0.15">
      <c r="A496" s="75"/>
      <c r="B496" s="75"/>
      <c r="C496" s="75"/>
      <c r="D496" s="75"/>
      <c r="E496" s="75"/>
      <c r="F496" s="75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  <c r="AR496" s="58"/>
      <c r="AS496" s="58"/>
      <c r="AT496" s="58"/>
      <c r="AU496" s="58"/>
      <c r="AV496" s="58"/>
      <c r="AW496" s="58"/>
      <c r="AX496" s="58"/>
      <c r="AY496" s="58"/>
      <c r="AZ496" s="58"/>
      <c r="BA496" s="58"/>
      <c r="BB496" s="58"/>
      <c r="BC496" s="58"/>
    </row>
    <row r="497" spans="1:55" s="46" customFormat="1" x14ac:dyDescent="0.15">
      <c r="A497" s="75"/>
      <c r="B497" s="75"/>
      <c r="C497" s="75"/>
      <c r="D497" s="75"/>
      <c r="E497" s="75"/>
      <c r="F497" s="75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  <c r="AR497" s="58"/>
      <c r="AS497" s="58"/>
      <c r="AT497" s="58"/>
      <c r="AU497" s="58"/>
      <c r="AV497" s="58"/>
      <c r="AW497" s="58"/>
      <c r="AX497" s="58"/>
      <c r="AY497" s="58"/>
      <c r="AZ497" s="58"/>
      <c r="BA497" s="58"/>
      <c r="BB497" s="58"/>
      <c r="BC497" s="58"/>
    </row>
    <row r="498" spans="1:55" s="46" customFormat="1" x14ac:dyDescent="0.15">
      <c r="A498" s="75"/>
      <c r="B498" s="75"/>
      <c r="C498" s="75"/>
      <c r="D498" s="75"/>
      <c r="E498" s="75"/>
      <c r="F498" s="75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  <c r="AR498" s="58"/>
      <c r="AS498" s="58"/>
      <c r="AT498" s="58"/>
      <c r="AU498" s="58"/>
      <c r="AV498" s="58"/>
      <c r="AW498" s="58"/>
      <c r="AX498" s="58"/>
      <c r="AY498" s="58"/>
      <c r="AZ498" s="58"/>
      <c r="BA498" s="58"/>
      <c r="BB498" s="58"/>
      <c r="BC498" s="58"/>
    </row>
    <row r="499" spans="1:55" s="46" customFormat="1" x14ac:dyDescent="0.15">
      <c r="A499" s="75"/>
      <c r="B499" s="75"/>
      <c r="C499" s="75"/>
      <c r="D499" s="75"/>
      <c r="E499" s="75"/>
      <c r="F499" s="75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  <c r="AR499" s="58"/>
      <c r="AS499" s="58"/>
      <c r="AT499" s="58"/>
      <c r="AU499" s="58"/>
      <c r="AV499" s="58"/>
      <c r="AW499" s="58"/>
      <c r="AX499" s="58"/>
      <c r="AY499" s="58"/>
      <c r="AZ499" s="58"/>
      <c r="BA499" s="58"/>
      <c r="BB499" s="58"/>
      <c r="BC499" s="58"/>
    </row>
    <row r="500" spans="1:55" s="46" customFormat="1" x14ac:dyDescent="0.15">
      <c r="A500" s="75"/>
      <c r="B500" s="75"/>
      <c r="C500" s="75"/>
      <c r="D500" s="75"/>
      <c r="E500" s="75"/>
      <c r="F500" s="75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  <c r="AR500" s="58"/>
      <c r="AS500" s="58"/>
      <c r="AT500" s="58"/>
      <c r="AU500" s="58"/>
      <c r="AV500" s="58"/>
      <c r="AW500" s="58"/>
      <c r="AX500" s="58"/>
      <c r="AY500" s="58"/>
      <c r="AZ500" s="58"/>
      <c r="BA500" s="58"/>
      <c r="BB500" s="58"/>
      <c r="BC500" s="58"/>
    </row>
    <row r="501" spans="1:55" s="46" customFormat="1" x14ac:dyDescent="0.15">
      <c r="A501" s="75"/>
      <c r="B501" s="75"/>
      <c r="C501" s="75"/>
      <c r="D501" s="75"/>
      <c r="E501" s="75"/>
      <c r="F501" s="75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  <c r="AR501" s="58"/>
      <c r="AS501" s="58"/>
      <c r="AT501" s="58"/>
      <c r="AU501" s="58"/>
      <c r="AV501" s="58"/>
      <c r="AW501" s="58"/>
      <c r="AX501" s="58"/>
      <c r="AY501" s="58"/>
      <c r="AZ501" s="58"/>
      <c r="BA501" s="58"/>
      <c r="BB501" s="58"/>
      <c r="BC501" s="58"/>
    </row>
    <row r="502" spans="1:55" s="46" customFormat="1" x14ac:dyDescent="0.15">
      <c r="A502" s="75"/>
      <c r="B502" s="75"/>
      <c r="C502" s="75"/>
      <c r="D502" s="75"/>
      <c r="E502" s="75"/>
      <c r="F502" s="75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  <c r="AR502" s="58"/>
      <c r="AS502" s="58"/>
      <c r="AT502" s="58"/>
      <c r="AU502" s="58"/>
      <c r="AV502" s="58"/>
      <c r="AW502" s="58"/>
      <c r="AX502" s="58"/>
      <c r="AY502" s="58"/>
      <c r="AZ502" s="58"/>
      <c r="BA502" s="58"/>
      <c r="BB502" s="58"/>
      <c r="BC502" s="58"/>
    </row>
    <row r="503" spans="1:55" s="46" customFormat="1" x14ac:dyDescent="0.15">
      <c r="A503" s="75"/>
      <c r="B503" s="75"/>
      <c r="C503" s="75"/>
      <c r="D503" s="75"/>
      <c r="E503" s="75"/>
      <c r="F503" s="75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  <c r="AR503" s="58"/>
      <c r="AS503" s="58"/>
      <c r="AT503" s="58"/>
      <c r="AU503" s="58"/>
      <c r="AV503" s="58"/>
      <c r="AW503" s="58"/>
      <c r="AX503" s="58"/>
      <c r="AY503" s="58"/>
      <c r="AZ503" s="58"/>
      <c r="BA503" s="58"/>
      <c r="BB503" s="58"/>
      <c r="BC503" s="58"/>
    </row>
    <row r="504" spans="1:55" s="46" customFormat="1" x14ac:dyDescent="0.15">
      <c r="A504" s="75"/>
      <c r="B504" s="75"/>
      <c r="C504" s="75"/>
      <c r="D504" s="75"/>
      <c r="E504" s="75"/>
      <c r="F504" s="75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  <c r="AR504" s="58"/>
      <c r="AS504" s="58"/>
      <c r="AT504" s="58"/>
      <c r="AU504" s="58"/>
      <c r="AV504" s="58"/>
      <c r="AW504" s="58"/>
      <c r="AX504" s="58"/>
      <c r="AY504" s="58"/>
      <c r="AZ504" s="58"/>
      <c r="BA504" s="58"/>
      <c r="BB504" s="58"/>
      <c r="BC504" s="58"/>
    </row>
    <row r="505" spans="1:55" s="46" customFormat="1" x14ac:dyDescent="0.15">
      <c r="A505" s="75"/>
      <c r="B505" s="75"/>
      <c r="C505" s="75"/>
      <c r="D505" s="75"/>
      <c r="E505" s="75"/>
      <c r="F505" s="75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  <c r="AR505" s="58"/>
      <c r="AS505" s="58"/>
      <c r="AT505" s="58"/>
      <c r="AU505" s="58"/>
      <c r="AV505" s="58"/>
      <c r="AW505" s="58"/>
      <c r="AX505" s="58"/>
      <c r="AY505" s="58"/>
      <c r="AZ505" s="58"/>
      <c r="BA505" s="58"/>
      <c r="BB505" s="58"/>
      <c r="BC505" s="58"/>
    </row>
    <row r="506" spans="1:55" s="46" customFormat="1" x14ac:dyDescent="0.15">
      <c r="A506" s="75"/>
      <c r="B506" s="75"/>
      <c r="C506" s="75"/>
      <c r="D506" s="75"/>
      <c r="E506" s="75"/>
      <c r="F506" s="75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</row>
    <row r="507" spans="1:55" s="46" customFormat="1" x14ac:dyDescent="0.15">
      <c r="A507" s="75"/>
      <c r="B507" s="75"/>
      <c r="C507" s="75"/>
      <c r="D507" s="75"/>
      <c r="E507" s="75"/>
      <c r="F507" s="75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  <c r="AR507" s="58"/>
      <c r="AS507" s="58"/>
      <c r="AT507" s="58"/>
      <c r="AU507" s="58"/>
      <c r="AV507" s="58"/>
      <c r="AW507" s="58"/>
      <c r="AX507" s="58"/>
      <c r="AY507" s="58"/>
      <c r="AZ507" s="58"/>
      <c r="BA507" s="58"/>
      <c r="BB507" s="58"/>
      <c r="BC507" s="58"/>
    </row>
    <row r="508" spans="1:55" s="46" customFormat="1" x14ac:dyDescent="0.15">
      <c r="A508" s="75"/>
      <c r="B508" s="75"/>
      <c r="C508" s="75"/>
      <c r="D508" s="75"/>
      <c r="E508" s="75"/>
      <c r="F508" s="75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  <c r="AR508" s="58"/>
      <c r="AS508" s="58"/>
      <c r="AT508" s="58"/>
      <c r="AU508" s="58"/>
      <c r="AV508" s="58"/>
      <c r="AW508" s="58"/>
      <c r="AX508" s="58"/>
      <c r="AY508" s="58"/>
      <c r="AZ508" s="58"/>
      <c r="BA508" s="58"/>
      <c r="BB508" s="58"/>
      <c r="BC508" s="58"/>
    </row>
    <row r="509" spans="1:55" s="46" customFormat="1" x14ac:dyDescent="0.15">
      <c r="A509" s="75"/>
      <c r="B509" s="75"/>
      <c r="C509" s="75"/>
      <c r="D509" s="75"/>
      <c r="E509" s="75"/>
      <c r="F509" s="75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  <c r="AR509" s="58"/>
      <c r="AS509" s="58"/>
      <c r="AT509" s="58"/>
      <c r="AU509" s="58"/>
      <c r="AV509" s="58"/>
      <c r="AW509" s="58"/>
      <c r="AX509" s="58"/>
      <c r="AY509" s="58"/>
      <c r="AZ509" s="58"/>
      <c r="BA509" s="58"/>
      <c r="BB509" s="58"/>
      <c r="BC509" s="58"/>
    </row>
    <row r="510" spans="1:55" s="46" customFormat="1" x14ac:dyDescent="0.15">
      <c r="A510" s="75"/>
      <c r="B510" s="75"/>
      <c r="C510" s="75"/>
      <c r="D510" s="75"/>
      <c r="E510" s="75"/>
      <c r="F510" s="75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  <c r="AR510" s="58"/>
      <c r="AS510" s="58"/>
      <c r="AT510" s="58"/>
      <c r="AU510" s="58"/>
      <c r="AV510" s="58"/>
      <c r="AW510" s="58"/>
      <c r="AX510" s="58"/>
      <c r="AY510" s="58"/>
      <c r="AZ510" s="58"/>
      <c r="BA510" s="58"/>
      <c r="BB510" s="58"/>
      <c r="BC510" s="58"/>
    </row>
    <row r="511" spans="1:55" s="46" customFormat="1" x14ac:dyDescent="0.15">
      <c r="A511" s="75"/>
      <c r="B511" s="75"/>
      <c r="C511" s="75"/>
      <c r="D511" s="75"/>
      <c r="E511" s="75"/>
      <c r="F511" s="75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  <c r="AR511" s="58"/>
      <c r="AS511" s="58"/>
      <c r="AT511" s="58"/>
      <c r="AU511" s="58"/>
      <c r="AV511" s="58"/>
      <c r="AW511" s="58"/>
      <c r="AX511" s="58"/>
      <c r="AY511" s="58"/>
      <c r="AZ511" s="58"/>
      <c r="BA511" s="58"/>
      <c r="BB511" s="58"/>
      <c r="BC511" s="58"/>
    </row>
    <row r="512" spans="1:55" s="46" customFormat="1" x14ac:dyDescent="0.15">
      <c r="A512" s="75"/>
      <c r="B512" s="75"/>
      <c r="C512" s="75"/>
      <c r="D512" s="75"/>
      <c r="E512" s="75"/>
      <c r="F512" s="75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  <c r="AR512" s="58"/>
      <c r="AS512" s="58"/>
      <c r="AT512" s="58"/>
      <c r="AU512" s="58"/>
      <c r="AV512" s="58"/>
      <c r="AW512" s="58"/>
      <c r="AX512" s="58"/>
      <c r="AY512" s="58"/>
      <c r="AZ512" s="58"/>
      <c r="BA512" s="58"/>
      <c r="BB512" s="58"/>
      <c r="BC512" s="58"/>
    </row>
    <row r="513" spans="1:55" s="46" customFormat="1" x14ac:dyDescent="0.15">
      <c r="A513" s="75"/>
      <c r="B513" s="75"/>
      <c r="C513" s="75"/>
      <c r="D513" s="75"/>
      <c r="E513" s="75"/>
      <c r="F513" s="75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  <c r="AR513" s="58"/>
      <c r="AS513" s="58"/>
      <c r="AT513" s="58"/>
      <c r="AU513" s="58"/>
      <c r="AV513" s="58"/>
      <c r="AW513" s="58"/>
      <c r="AX513" s="58"/>
      <c r="AY513" s="58"/>
      <c r="AZ513" s="58"/>
      <c r="BA513" s="58"/>
      <c r="BB513" s="58"/>
      <c r="BC513" s="58"/>
    </row>
    <row r="514" spans="1:55" s="46" customFormat="1" x14ac:dyDescent="0.15">
      <c r="A514" s="47"/>
      <c r="B514" s="75"/>
      <c r="C514" s="75"/>
      <c r="D514" s="75"/>
      <c r="E514" s="75"/>
      <c r="F514" s="75"/>
    </row>
    <row r="515" spans="1:55" s="46" customFormat="1" x14ac:dyDescent="0.15">
      <c r="A515" s="47"/>
      <c r="B515" s="75"/>
      <c r="C515" s="75"/>
      <c r="D515" s="75"/>
      <c r="E515" s="75"/>
      <c r="F515" s="75"/>
    </row>
    <row r="516" spans="1:55" s="46" customFormat="1" x14ac:dyDescent="0.15">
      <c r="A516" s="47"/>
      <c r="B516" s="75"/>
      <c r="C516" s="75"/>
      <c r="D516" s="75"/>
      <c r="E516" s="75"/>
      <c r="F516" s="75"/>
    </row>
    <row r="517" spans="1:55" s="46" customFormat="1" x14ac:dyDescent="0.15">
      <c r="A517" s="47"/>
      <c r="B517" s="75"/>
      <c r="C517" s="75"/>
      <c r="D517" s="75"/>
      <c r="E517" s="75"/>
      <c r="F517" s="75"/>
    </row>
    <row r="518" spans="1:55" s="46" customFormat="1" x14ac:dyDescent="0.15">
      <c r="A518" s="47"/>
      <c r="B518" s="75"/>
      <c r="C518" s="75"/>
      <c r="D518" s="75"/>
      <c r="E518" s="75"/>
      <c r="F518" s="75"/>
    </row>
    <row r="519" spans="1:55" s="46" customFormat="1" x14ac:dyDescent="0.15">
      <c r="A519" s="47"/>
      <c r="B519" s="75"/>
      <c r="C519" s="75"/>
      <c r="D519" s="75"/>
      <c r="E519" s="75"/>
      <c r="F519" s="75"/>
    </row>
    <row r="520" spans="1:55" s="46" customFormat="1" x14ac:dyDescent="0.15">
      <c r="A520" s="47"/>
      <c r="B520" s="75"/>
      <c r="C520" s="75"/>
      <c r="D520" s="75"/>
      <c r="E520" s="75"/>
      <c r="F520" s="75"/>
    </row>
    <row r="521" spans="1:55" s="75" customFormat="1" x14ac:dyDescent="0.15">
      <c r="A521" s="47"/>
      <c r="G521" s="46"/>
      <c r="H521" s="46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  <c r="AA521" s="46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AU521" s="46"/>
      <c r="AV521" s="46"/>
      <c r="AW521" s="46"/>
      <c r="AX521" s="46"/>
      <c r="AY521" s="46"/>
      <c r="AZ521" s="46"/>
      <c r="BA521" s="46"/>
      <c r="BB521" s="46"/>
      <c r="BC521" s="46"/>
    </row>
    <row r="522" spans="1:55" s="75" customFormat="1" x14ac:dyDescent="0.15">
      <c r="A522" s="47"/>
      <c r="G522" s="46"/>
      <c r="H522" s="46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  <c r="AA522" s="46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AU522" s="46"/>
      <c r="AV522" s="46"/>
      <c r="AW522" s="46"/>
      <c r="AX522" s="46"/>
      <c r="AY522" s="46"/>
      <c r="AZ522" s="46"/>
      <c r="BA522" s="46"/>
      <c r="BB522" s="46"/>
      <c r="BC522" s="46"/>
    </row>
    <row r="523" spans="1:55" s="75" customFormat="1" x14ac:dyDescent="0.15">
      <c r="A523" s="47"/>
      <c r="G523" s="46"/>
      <c r="H523" s="46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  <c r="AA523" s="46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AU523" s="46"/>
      <c r="AV523" s="46"/>
      <c r="AW523" s="46"/>
      <c r="AX523" s="46"/>
      <c r="AY523" s="46"/>
      <c r="AZ523" s="46"/>
      <c r="BA523" s="46"/>
      <c r="BB523" s="46"/>
      <c r="BC523" s="46"/>
    </row>
    <row r="524" spans="1:55" s="75" customFormat="1" x14ac:dyDescent="0.15">
      <c r="A524" s="47"/>
      <c r="G524" s="46"/>
      <c r="H524" s="46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  <c r="AA524" s="46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AU524" s="46"/>
      <c r="AV524" s="46"/>
      <c r="AW524" s="46"/>
      <c r="AX524" s="46"/>
      <c r="AY524" s="46"/>
      <c r="AZ524" s="46"/>
      <c r="BA524" s="46"/>
      <c r="BB524" s="46"/>
      <c r="BC524" s="46"/>
    </row>
    <row r="525" spans="1:55" s="75" customFormat="1" x14ac:dyDescent="0.15">
      <c r="A525" s="47"/>
      <c r="G525" s="46"/>
      <c r="H525" s="46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  <c r="AA525" s="46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AU525" s="46"/>
      <c r="AV525" s="46"/>
      <c r="AW525" s="46"/>
      <c r="AX525" s="46"/>
      <c r="AY525" s="46"/>
      <c r="AZ525" s="46"/>
      <c r="BA525" s="46"/>
      <c r="BB525" s="46"/>
      <c r="BC525" s="46"/>
    </row>
    <row r="526" spans="1:55" s="75" customFormat="1" x14ac:dyDescent="0.15">
      <c r="A526" s="47"/>
      <c r="G526" s="46"/>
      <c r="H526" s="46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  <c r="AA526" s="46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AU526" s="46"/>
      <c r="AV526" s="46"/>
      <c r="AW526" s="46"/>
      <c r="AX526" s="46"/>
      <c r="AY526" s="46"/>
      <c r="AZ526" s="46"/>
      <c r="BA526" s="46"/>
      <c r="BB526" s="46"/>
      <c r="BC526" s="46"/>
    </row>
    <row r="527" spans="1:55" s="75" customFormat="1" x14ac:dyDescent="0.15">
      <c r="A527" s="47"/>
      <c r="G527" s="46"/>
      <c r="H527" s="46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  <c r="AA527" s="46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AU527" s="46"/>
      <c r="AV527" s="46"/>
      <c r="AW527" s="46"/>
      <c r="AX527" s="46"/>
      <c r="AY527" s="46"/>
      <c r="AZ527" s="46"/>
      <c r="BA527" s="46"/>
      <c r="BB527" s="46"/>
      <c r="BC527" s="46"/>
    </row>
    <row r="528" spans="1:55" s="75" customFormat="1" x14ac:dyDescent="0.15">
      <c r="A528" s="47"/>
      <c r="G528" s="46"/>
      <c r="H528" s="46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  <c r="AA528" s="46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AU528" s="46"/>
      <c r="AV528" s="46"/>
      <c r="AW528" s="46"/>
      <c r="AX528" s="46"/>
      <c r="AY528" s="46"/>
      <c r="AZ528" s="46"/>
      <c r="BA528" s="46"/>
      <c r="BB528" s="46"/>
      <c r="BC528" s="46"/>
    </row>
    <row r="529" spans="1:55" s="75" customFormat="1" x14ac:dyDescent="0.15">
      <c r="A529" s="47"/>
      <c r="G529" s="46"/>
      <c r="H529" s="46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  <c r="AA529" s="46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AU529" s="46"/>
      <c r="AV529" s="46"/>
      <c r="AW529" s="46"/>
      <c r="AX529" s="46"/>
      <c r="AY529" s="46"/>
      <c r="AZ529" s="46"/>
      <c r="BA529" s="46"/>
      <c r="BB529" s="46"/>
      <c r="BC529" s="46"/>
    </row>
    <row r="530" spans="1:55" s="75" customFormat="1" x14ac:dyDescent="0.15">
      <c r="A530" s="47"/>
      <c r="G530" s="46"/>
      <c r="H530" s="46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  <c r="AA530" s="46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AU530" s="46"/>
      <c r="AV530" s="46"/>
      <c r="AW530" s="46"/>
      <c r="AX530" s="46"/>
      <c r="AY530" s="46"/>
      <c r="AZ530" s="46"/>
      <c r="BA530" s="46"/>
      <c r="BB530" s="46"/>
      <c r="BC530" s="46"/>
    </row>
    <row r="531" spans="1:55" s="75" customFormat="1" x14ac:dyDescent="0.15">
      <c r="A531" s="47"/>
      <c r="G531" s="46"/>
      <c r="H531" s="46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  <c r="AA531" s="46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AU531" s="46"/>
      <c r="AV531" s="46"/>
      <c r="AW531" s="46"/>
      <c r="AX531" s="46"/>
      <c r="AY531" s="46"/>
      <c r="AZ531" s="46"/>
      <c r="BA531" s="46"/>
      <c r="BB531" s="46"/>
      <c r="BC531" s="46"/>
    </row>
    <row r="532" spans="1:55" s="75" customFormat="1" x14ac:dyDescent="0.15">
      <c r="A532" s="47"/>
      <c r="G532" s="46"/>
      <c r="H532" s="46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  <c r="AA532" s="46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AU532" s="46"/>
      <c r="AV532" s="46"/>
      <c r="AW532" s="46"/>
      <c r="AX532" s="46"/>
      <c r="AY532" s="46"/>
      <c r="AZ532" s="46"/>
      <c r="BA532" s="46"/>
      <c r="BB532" s="46"/>
      <c r="BC532" s="46"/>
    </row>
    <row r="533" spans="1:55" s="75" customFormat="1" x14ac:dyDescent="0.15">
      <c r="A533" s="47"/>
      <c r="G533" s="46"/>
      <c r="H533" s="46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  <c r="AA533" s="46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AU533" s="46"/>
      <c r="AV533" s="46"/>
      <c r="AW533" s="46"/>
      <c r="AX533" s="46"/>
      <c r="AY533" s="46"/>
      <c r="AZ533" s="46"/>
      <c r="BA533" s="46"/>
      <c r="BB533" s="46"/>
      <c r="BC533" s="46"/>
    </row>
    <row r="534" spans="1:55" s="75" customFormat="1" x14ac:dyDescent="0.15">
      <c r="A534" s="47"/>
      <c r="G534" s="46"/>
      <c r="H534" s="46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  <c r="AA534" s="46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AU534" s="46"/>
      <c r="AV534" s="46"/>
      <c r="AW534" s="46"/>
      <c r="AX534" s="46"/>
      <c r="AY534" s="46"/>
      <c r="AZ534" s="46"/>
      <c r="BA534" s="46"/>
      <c r="BB534" s="46"/>
      <c r="BC534" s="46"/>
    </row>
    <row r="535" spans="1:55" s="75" customFormat="1" x14ac:dyDescent="0.15">
      <c r="A535" s="47"/>
      <c r="G535" s="46"/>
      <c r="H535" s="46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  <c r="AA535" s="46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AU535" s="46"/>
      <c r="AV535" s="46"/>
      <c r="AW535" s="46"/>
      <c r="AX535" s="46"/>
      <c r="AY535" s="46"/>
      <c r="AZ535" s="46"/>
      <c r="BA535" s="46"/>
      <c r="BB535" s="46"/>
      <c r="BC535" s="46"/>
    </row>
    <row r="536" spans="1:55" s="75" customFormat="1" x14ac:dyDescent="0.15">
      <c r="A536" s="47"/>
      <c r="G536" s="46"/>
      <c r="H536" s="46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  <c r="AA536" s="46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AU536" s="46"/>
      <c r="AV536" s="46"/>
      <c r="AW536" s="46"/>
      <c r="AX536" s="46"/>
      <c r="AY536" s="46"/>
      <c r="AZ536" s="46"/>
      <c r="BA536" s="46"/>
      <c r="BB536" s="46"/>
      <c r="BC536" s="46"/>
    </row>
    <row r="537" spans="1:55" s="75" customFormat="1" x14ac:dyDescent="0.15">
      <c r="A537" s="47"/>
      <c r="G537" s="46"/>
      <c r="H537" s="46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  <c r="AA537" s="46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AU537" s="46"/>
      <c r="AV537" s="46"/>
      <c r="AW537" s="46"/>
      <c r="AX537" s="46"/>
      <c r="AY537" s="46"/>
      <c r="AZ537" s="46"/>
      <c r="BA537" s="46"/>
      <c r="BB537" s="46"/>
      <c r="BC537" s="46"/>
    </row>
    <row r="538" spans="1:55" s="75" customFormat="1" x14ac:dyDescent="0.15">
      <c r="A538" s="47"/>
      <c r="G538" s="46"/>
      <c r="H538" s="46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  <c r="AA538" s="46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AU538" s="46"/>
      <c r="AV538" s="46"/>
      <c r="AW538" s="46"/>
      <c r="AX538" s="46"/>
      <c r="AY538" s="46"/>
      <c r="AZ538" s="46"/>
      <c r="BA538" s="46"/>
      <c r="BB538" s="46"/>
      <c r="BC538" s="46"/>
    </row>
    <row r="539" spans="1:55" s="75" customFormat="1" x14ac:dyDescent="0.15">
      <c r="A539" s="47"/>
      <c r="G539" s="46"/>
      <c r="H539" s="46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  <c r="AA539" s="46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AU539" s="46"/>
      <c r="AV539" s="46"/>
      <c r="AW539" s="46"/>
      <c r="AX539" s="46"/>
      <c r="AY539" s="46"/>
      <c r="AZ539" s="46"/>
      <c r="BA539" s="46"/>
      <c r="BB539" s="46"/>
      <c r="BC539" s="46"/>
    </row>
    <row r="540" spans="1:55" s="75" customFormat="1" x14ac:dyDescent="0.15">
      <c r="A540" s="47"/>
      <c r="G540" s="46"/>
      <c r="H540" s="46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  <c r="AA540" s="46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AU540" s="46"/>
      <c r="AV540" s="46"/>
      <c r="AW540" s="46"/>
      <c r="AX540" s="46"/>
      <c r="AY540" s="46"/>
      <c r="AZ540" s="46"/>
      <c r="BA540" s="46"/>
      <c r="BB540" s="46"/>
      <c r="BC540" s="46"/>
    </row>
    <row r="541" spans="1:55" s="75" customFormat="1" x14ac:dyDescent="0.15">
      <c r="A541" s="47"/>
      <c r="G541" s="46"/>
      <c r="H541" s="46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  <c r="AA541" s="46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AU541" s="46"/>
      <c r="AV541" s="46"/>
      <c r="AW541" s="46"/>
      <c r="AX541" s="46"/>
      <c r="AY541" s="46"/>
      <c r="AZ541" s="46"/>
      <c r="BA541" s="46"/>
      <c r="BB541" s="46"/>
      <c r="BC541" s="46"/>
    </row>
    <row r="542" spans="1:55" s="75" customFormat="1" x14ac:dyDescent="0.15">
      <c r="A542" s="47"/>
      <c r="G542" s="46"/>
      <c r="H542" s="46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  <c r="AA542" s="46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AU542" s="46"/>
      <c r="AV542" s="46"/>
      <c r="AW542" s="46"/>
      <c r="AX542" s="46"/>
      <c r="AY542" s="46"/>
      <c r="AZ542" s="46"/>
      <c r="BA542" s="46"/>
      <c r="BB542" s="46"/>
      <c r="BC542" s="46"/>
    </row>
    <row r="543" spans="1:55" s="75" customFormat="1" x14ac:dyDescent="0.15">
      <c r="A543" s="47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46"/>
      <c r="AY543" s="46"/>
      <c r="AZ543" s="46"/>
      <c r="BA543" s="46"/>
      <c r="BB543" s="46"/>
      <c r="BC543" s="46"/>
    </row>
    <row r="544" spans="1:55" s="75" customFormat="1" x14ac:dyDescent="0.15">
      <c r="A544" s="47"/>
      <c r="G544" s="46"/>
      <c r="H544" s="46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  <c r="AA544" s="46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AU544" s="46"/>
      <c r="AV544" s="46"/>
      <c r="AW544" s="46"/>
      <c r="AX544" s="46"/>
      <c r="AY544" s="46"/>
      <c r="AZ544" s="46"/>
      <c r="BA544" s="46"/>
      <c r="BB544" s="46"/>
      <c r="BC544" s="46"/>
    </row>
    <row r="545" spans="1:55" s="75" customFormat="1" x14ac:dyDescent="0.15">
      <c r="A545" s="47"/>
      <c r="G545" s="46"/>
      <c r="H545" s="46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  <c r="AA545" s="46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AU545" s="46"/>
      <c r="AV545" s="46"/>
      <c r="AW545" s="46"/>
      <c r="AX545" s="46"/>
      <c r="AY545" s="46"/>
      <c r="AZ545" s="46"/>
      <c r="BA545" s="46"/>
      <c r="BB545" s="46"/>
      <c r="BC545" s="46"/>
    </row>
    <row r="546" spans="1:55" s="75" customFormat="1" x14ac:dyDescent="0.15">
      <c r="A546" s="47"/>
      <c r="G546" s="46"/>
      <c r="H546" s="46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  <c r="AA546" s="46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AU546" s="46"/>
      <c r="AV546" s="46"/>
      <c r="AW546" s="46"/>
      <c r="AX546" s="46"/>
      <c r="AY546" s="46"/>
      <c r="AZ546" s="46"/>
      <c r="BA546" s="46"/>
      <c r="BB546" s="46"/>
      <c r="BC546" s="46"/>
    </row>
    <row r="547" spans="1:55" s="75" customFormat="1" x14ac:dyDescent="0.15">
      <c r="A547" s="47"/>
      <c r="G547" s="46"/>
      <c r="H547" s="46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  <c r="AA547" s="46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AU547" s="46"/>
      <c r="AV547" s="46"/>
      <c r="AW547" s="46"/>
      <c r="AX547" s="46"/>
      <c r="AY547" s="46"/>
      <c r="AZ547" s="46"/>
      <c r="BA547" s="46"/>
      <c r="BB547" s="46"/>
      <c r="BC547" s="46"/>
    </row>
    <row r="548" spans="1:55" s="75" customFormat="1" x14ac:dyDescent="0.15">
      <c r="A548" s="47"/>
      <c r="G548" s="46"/>
      <c r="H548" s="46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  <c r="AA548" s="46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AU548" s="46"/>
      <c r="AV548" s="46"/>
      <c r="AW548" s="46"/>
      <c r="AX548" s="46"/>
      <c r="AY548" s="46"/>
      <c r="AZ548" s="46"/>
      <c r="BA548" s="46"/>
      <c r="BB548" s="46"/>
      <c r="BC548" s="46"/>
    </row>
    <row r="549" spans="1:55" s="75" customFormat="1" x14ac:dyDescent="0.15">
      <c r="A549" s="47"/>
      <c r="G549" s="46"/>
      <c r="H549" s="46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  <c r="AA549" s="46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AU549" s="46"/>
      <c r="AV549" s="46"/>
      <c r="AW549" s="46"/>
      <c r="AX549" s="46"/>
      <c r="AY549" s="46"/>
      <c r="AZ549" s="46"/>
      <c r="BA549" s="46"/>
      <c r="BB549" s="46"/>
      <c r="BC549" s="46"/>
    </row>
    <row r="550" spans="1:55" s="75" customFormat="1" x14ac:dyDescent="0.15">
      <c r="A550" s="47"/>
      <c r="G550" s="46"/>
      <c r="H550" s="46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  <c r="AA550" s="46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AU550" s="46"/>
      <c r="AV550" s="46"/>
      <c r="AW550" s="46"/>
      <c r="AX550" s="46"/>
      <c r="AY550" s="46"/>
      <c r="AZ550" s="46"/>
      <c r="BA550" s="46"/>
      <c r="BB550" s="46"/>
      <c r="BC550" s="46"/>
    </row>
    <row r="551" spans="1:55" s="75" customFormat="1" x14ac:dyDescent="0.15">
      <c r="A551" s="47"/>
      <c r="G551" s="46"/>
      <c r="H551" s="46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  <c r="AA551" s="46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AU551" s="46"/>
      <c r="AV551" s="46"/>
      <c r="AW551" s="46"/>
      <c r="AX551" s="46"/>
      <c r="AY551" s="46"/>
      <c r="AZ551" s="46"/>
      <c r="BA551" s="46"/>
      <c r="BB551" s="46"/>
      <c r="BC551" s="46"/>
    </row>
    <row r="552" spans="1:55" s="75" customFormat="1" x14ac:dyDescent="0.15">
      <c r="A552" s="47"/>
      <c r="G552" s="46"/>
      <c r="H552" s="46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  <c r="AA552" s="46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AU552" s="46"/>
      <c r="AV552" s="46"/>
      <c r="AW552" s="46"/>
      <c r="AX552" s="46"/>
      <c r="AY552" s="46"/>
      <c r="AZ552" s="46"/>
      <c r="BA552" s="46"/>
      <c r="BB552" s="46"/>
      <c r="BC552" s="46"/>
    </row>
    <row r="553" spans="1:55" s="75" customFormat="1" x14ac:dyDescent="0.15">
      <c r="A553" s="47"/>
      <c r="G553" s="46"/>
      <c r="H553" s="46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  <c r="AA553" s="46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AU553" s="46"/>
      <c r="AV553" s="46"/>
      <c r="AW553" s="46"/>
      <c r="AX553" s="46"/>
      <c r="AY553" s="46"/>
      <c r="AZ553" s="46"/>
      <c r="BA553" s="46"/>
      <c r="BB553" s="46"/>
      <c r="BC553" s="46"/>
    </row>
    <row r="554" spans="1:55" s="75" customFormat="1" x14ac:dyDescent="0.15">
      <c r="A554" s="47"/>
      <c r="G554" s="46"/>
      <c r="H554" s="46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  <c r="AA554" s="46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AU554" s="46"/>
      <c r="AV554" s="46"/>
      <c r="AW554" s="46"/>
      <c r="AX554" s="46"/>
      <c r="AY554" s="46"/>
      <c r="AZ554" s="46"/>
      <c r="BA554" s="46"/>
      <c r="BB554" s="46"/>
      <c r="BC554" s="46"/>
    </row>
    <row r="555" spans="1:55" s="75" customFormat="1" x14ac:dyDescent="0.15">
      <c r="A555" s="47"/>
      <c r="G555" s="46"/>
      <c r="H555" s="46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  <c r="AA555" s="46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AU555" s="46"/>
      <c r="AV555" s="46"/>
      <c r="AW555" s="46"/>
      <c r="AX555" s="46"/>
      <c r="AY555" s="46"/>
      <c r="AZ555" s="46"/>
      <c r="BA555" s="46"/>
      <c r="BB555" s="46"/>
      <c r="BC555" s="46"/>
    </row>
    <row r="556" spans="1:55" s="75" customFormat="1" x14ac:dyDescent="0.15">
      <c r="A556" s="47"/>
      <c r="G556" s="46"/>
      <c r="H556" s="46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  <c r="AA556" s="46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AU556" s="46"/>
      <c r="AV556" s="46"/>
      <c r="AW556" s="46"/>
      <c r="AX556" s="46"/>
      <c r="AY556" s="46"/>
      <c r="AZ556" s="46"/>
      <c r="BA556" s="46"/>
      <c r="BB556" s="46"/>
      <c r="BC556" s="46"/>
    </row>
    <row r="557" spans="1:55" s="75" customFormat="1" x14ac:dyDescent="0.15">
      <c r="A557" s="47"/>
      <c r="G557" s="46"/>
      <c r="H557" s="46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  <c r="AA557" s="46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AU557" s="46"/>
      <c r="AV557" s="46"/>
      <c r="AW557" s="46"/>
      <c r="AX557" s="46"/>
      <c r="AY557" s="46"/>
      <c r="AZ557" s="46"/>
      <c r="BA557" s="46"/>
      <c r="BB557" s="46"/>
      <c r="BC557" s="46"/>
    </row>
    <row r="558" spans="1:55" s="75" customFormat="1" x14ac:dyDescent="0.15">
      <c r="A558" s="47"/>
      <c r="G558" s="46"/>
      <c r="H558" s="46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  <c r="AA558" s="46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AU558" s="46"/>
      <c r="AV558" s="46"/>
      <c r="AW558" s="46"/>
      <c r="AX558" s="46"/>
      <c r="AY558" s="46"/>
      <c r="AZ558" s="46"/>
      <c r="BA558" s="46"/>
      <c r="BB558" s="46"/>
      <c r="BC558" s="46"/>
    </row>
    <row r="559" spans="1:55" s="75" customFormat="1" x14ac:dyDescent="0.15">
      <c r="A559" s="47"/>
      <c r="G559" s="46"/>
      <c r="H559" s="46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  <c r="AA559" s="46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AU559" s="46"/>
      <c r="AV559" s="46"/>
      <c r="AW559" s="46"/>
      <c r="AX559" s="46"/>
      <c r="AY559" s="46"/>
      <c r="AZ559" s="46"/>
      <c r="BA559" s="46"/>
      <c r="BB559" s="46"/>
      <c r="BC559" s="46"/>
    </row>
    <row r="560" spans="1:55" s="75" customFormat="1" x14ac:dyDescent="0.15">
      <c r="A560" s="47"/>
      <c r="G560" s="46"/>
      <c r="H560" s="46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  <c r="AA560" s="46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AU560" s="46"/>
      <c r="AV560" s="46"/>
      <c r="AW560" s="46"/>
      <c r="AX560" s="46"/>
      <c r="AY560" s="46"/>
      <c r="AZ560" s="46"/>
      <c r="BA560" s="46"/>
      <c r="BB560" s="46"/>
      <c r="BC560" s="46"/>
    </row>
    <row r="561" spans="1:55" s="75" customFormat="1" x14ac:dyDescent="0.15">
      <c r="A561" s="47"/>
      <c r="G561" s="46"/>
      <c r="H561" s="46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  <c r="AA561" s="46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AU561" s="46"/>
      <c r="AV561" s="46"/>
      <c r="AW561" s="46"/>
      <c r="AX561" s="46"/>
      <c r="AY561" s="46"/>
      <c r="AZ561" s="46"/>
      <c r="BA561" s="46"/>
      <c r="BB561" s="46"/>
      <c r="BC561" s="46"/>
    </row>
    <row r="562" spans="1:55" s="75" customFormat="1" x14ac:dyDescent="0.15">
      <c r="A562" s="47"/>
      <c r="G562" s="46"/>
      <c r="H562" s="46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  <c r="AA562" s="46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AU562" s="46"/>
      <c r="AV562" s="46"/>
      <c r="AW562" s="46"/>
      <c r="AX562" s="46"/>
      <c r="AY562" s="46"/>
      <c r="AZ562" s="46"/>
      <c r="BA562" s="46"/>
      <c r="BB562" s="46"/>
      <c r="BC562" s="46"/>
    </row>
    <row r="563" spans="1:55" s="75" customFormat="1" x14ac:dyDescent="0.15">
      <c r="A563" s="47"/>
      <c r="G563" s="46"/>
      <c r="H563" s="46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  <c r="AA563" s="46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AU563" s="46"/>
      <c r="AV563" s="46"/>
      <c r="AW563" s="46"/>
      <c r="AX563" s="46"/>
      <c r="AY563" s="46"/>
      <c r="AZ563" s="46"/>
      <c r="BA563" s="46"/>
      <c r="BB563" s="46"/>
      <c r="BC563" s="46"/>
    </row>
    <row r="564" spans="1:55" s="75" customFormat="1" x14ac:dyDescent="0.15">
      <c r="A564" s="47"/>
      <c r="G564" s="46"/>
      <c r="H564" s="46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  <c r="AA564" s="46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AU564" s="46"/>
      <c r="AV564" s="46"/>
      <c r="AW564" s="46"/>
      <c r="AX564" s="46"/>
      <c r="AY564" s="46"/>
      <c r="AZ564" s="46"/>
      <c r="BA564" s="46"/>
      <c r="BB564" s="46"/>
      <c r="BC564" s="46"/>
    </row>
    <row r="565" spans="1:55" s="75" customFormat="1" x14ac:dyDescent="0.15">
      <c r="A565" s="47"/>
      <c r="G565" s="46"/>
      <c r="H565" s="46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  <c r="AA565" s="46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AU565" s="46"/>
      <c r="AV565" s="46"/>
      <c r="AW565" s="46"/>
      <c r="AX565" s="46"/>
      <c r="AY565" s="46"/>
      <c r="AZ565" s="46"/>
      <c r="BA565" s="46"/>
      <c r="BB565" s="46"/>
      <c r="BC565" s="46"/>
    </row>
    <row r="566" spans="1:55" s="75" customFormat="1" x14ac:dyDescent="0.15">
      <c r="A566" s="47"/>
      <c r="G566" s="46"/>
      <c r="H566" s="46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  <c r="AA566" s="46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AU566" s="46"/>
      <c r="AV566" s="46"/>
      <c r="AW566" s="46"/>
      <c r="AX566" s="46"/>
      <c r="AY566" s="46"/>
      <c r="AZ566" s="46"/>
      <c r="BA566" s="46"/>
      <c r="BB566" s="46"/>
      <c r="BC566" s="46"/>
    </row>
    <row r="567" spans="1:55" s="75" customFormat="1" x14ac:dyDescent="0.15">
      <c r="A567" s="47"/>
      <c r="G567" s="46"/>
      <c r="H567" s="46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  <c r="AA567" s="46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AU567" s="46"/>
      <c r="AV567" s="46"/>
      <c r="AW567" s="46"/>
      <c r="AX567" s="46"/>
      <c r="AY567" s="46"/>
      <c r="AZ567" s="46"/>
      <c r="BA567" s="46"/>
      <c r="BB567" s="46"/>
      <c r="BC567" s="46"/>
    </row>
    <row r="568" spans="1:55" s="75" customFormat="1" x14ac:dyDescent="0.15">
      <c r="A568" s="47"/>
      <c r="G568" s="46"/>
      <c r="H568" s="46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  <c r="AA568" s="46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AU568" s="46"/>
      <c r="AV568" s="46"/>
      <c r="AW568" s="46"/>
      <c r="AX568" s="46"/>
      <c r="AY568" s="46"/>
      <c r="AZ568" s="46"/>
      <c r="BA568" s="46"/>
      <c r="BB568" s="46"/>
      <c r="BC568" s="46"/>
    </row>
    <row r="569" spans="1:55" s="75" customFormat="1" x14ac:dyDescent="0.15">
      <c r="A569" s="47"/>
      <c r="G569" s="46"/>
      <c r="H569" s="46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  <c r="AA569" s="46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AU569" s="46"/>
      <c r="AV569" s="46"/>
      <c r="AW569" s="46"/>
      <c r="AX569" s="46"/>
      <c r="AY569" s="46"/>
      <c r="AZ569" s="46"/>
      <c r="BA569" s="46"/>
      <c r="BB569" s="46"/>
      <c r="BC569" s="46"/>
    </row>
    <row r="570" spans="1:55" s="75" customFormat="1" x14ac:dyDescent="0.15">
      <c r="A570" s="47"/>
      <c r="G570" s="46"/>
      <c r="H570" s="46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  <c r="AA570" s="46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AU570" s="46"/>
      <c r="AV570" s="46"/>
      <c r="AW570" s="46"/>
      <c r="AX570" s="46"/>
      <c r="AY570" s="46"/>
      <c r="AZ570" s="46"/>
      <c r="BA570" s="46"/>
      <c r="BB570" s="46"/>
      <c r="BC570" s="46"/>
    </row>
    <row r="571" spans="1:55" s="75" customFormat="1" x14ac:dyDescent="0.15">
      <c r="A571" s="47"/>
      <c r="G571" s="46"/>
      <c r="H571" s="46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  <c r="AA571" s="46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AU571" s="46"/>
      <c r="AV571" s="46"/>
      <c r="AW571" s="46"/>
      <c r="AX571" s="46"/>
      <c r="AY571" s="46"/>
      <c r="AZ571" s="46"/>
      <c r="BA571" s="46"/>
      <c r="BB571" s="46"/>
      <c r="BC571" s="46"/>
    </row>
    <row r="572" spans="1:55" s="75" customFormat="1" x14ac:dyDescent="0.15">
      <c r="A572" s="47"/>
      <c r="G572" s="46"/>
      <c r="H572" s="46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  <c r="AA572" s="46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AU572" s="46"/>
      <c r="AV572" s="46"/>
      <c r="AW572" s="46"/>
      <c r="AX572" s="46"/>
      <c r="AY572" s="46"/>
      <c r="AZ572" s="46"/>
      <c r="BA572" s="46"/>
      <c r="BB572" s="46"/>
      <c r="BC572" s="46"/>
    </row>
    <row r="573" spans="1:55" s="75" customFormat="1" x14ac:dyDescent="0.15">
      <c r="A573" s="47"/>
      <c r="G573" s="46"/>
      <c r="H573" s="46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  <c r="AA573" s="46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AU573" s="46"/>
      <c r="AV573" s="46"/>
      <c r="AW573" s="46"/>
      <c r="AX573" s="46"/>
      <c r="AY573" s="46"/>
      <c r="AZ573" s="46"/>
      <c r="BA573" s="46"/>
      <c r="BB573" s="46"/>
      <c r="BC573" s="46"/>
    </row>
    <row r="574" spans="1:55" s="75" customFormat="1" x14ac:dyDescent="0.15">
      <c r="A574" s="47"/>
      <c r="G574" s="46"/>
      <c r="H574" s="46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  <c r="AA574" s="46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AU574" s="46"/>
      <c r="AV574" s="46"/>
      <c r="AW574" s="46"/>
      <c r="AX574" s="46"/>
      <c r="AY574" s="46"/>
      <c r="AZ574" s="46"/>
      <c r="BA574" s="46"/>
      <c r="BB574" s="46"/>
      <c r="BC574" s="46"/>
    </row>
    <row r="575" spans="1:55" s="75" customFormat="1" x14ac:dyDescent="0.15">
      <c r="A575" s="47"/>
      <c r="G575" s="46"/>
      <c r="H575" s="46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  <c r="AA575" s="46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AU575" s="46"/>
      <c r="AV575" s="46"/>
      <c r="AW575" s="46"/>
      <c r="AX575" s="46"/>
      <c r="AY575" s="46"/>
      <c r="AZ575" s="46"/>
      <c r="BA575" s="46"/>
      <c r="BB575" s="46"/>
      <c r="BC575" s="46"/>
    </row>
    <row r="576" spans="1:55" s="75" customFormat="1" x14ac:dyDescent="0.15">
      <c r="A576" s="47"/>
      <c r="G576" s="46"/>
      <c r="H576" s="46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  <c r="AA576" s="46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AU576" s="46"/>
      <c r="AV576" s="46"/>
      <c r="AW576" s="46"/>
      <c r="AX576" s="46"/>
      <c r="AY576" s="46"/>
      <c r="AZ576" s="46"/>
      <c r="BA576" s="46"/>
      <c r="BB576" s="46"/>
      <c r="BC576" s="46"/>
    </row>
    <row r="577" spans="1:55" s="75" customFormat="1" x14ac:dyDescent="0.15">
      <c r="A577" s="47"/>
      <c r="G577" s="46"/>
      <c r="H577" s="46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  <c r="AA577" s="46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AU577" s="46"/>
      <c r="AV577" s="46"/>
      <c r="AW577" s="46"/>
      <c r="AX577" s="46"/>
      <c r="AY577" s="46"/>
      <c r="AZ577" s="46"/>
      <c r="BA577" s="46"/>
      <c r="BB577" s="46"/>
      <c r="BC577" s="46"/>
    </row>
    <row r="578" spans="1:55" s="75" customFormat="1" x14ac:dyDescent="0.15">
      <c r="A578" s="47"/>
      <c r="G578" s="46"/>
      <c r="H578" s="46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  <c r="AA578" s="46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AU578" s="46"/>
      <c r="AV578" s="46"/>
      <c r="AW578" s="46"/>
      <c r="AX578" s="46"/>
      <c r="AY578" s="46"/>
      <c r="AZ578" s="46"/>
      <c r="BA578" s="46"/>
      <c r="BB578" s="46"/>
      <c r="BC578" s="46"/>
    </row>
    <row r="579" spans="1:55" s="75" customFormat="1" x14ac:dyDescent="0.15">
      <c r="A579" s="47"/>
      <c r="G579" s="46"/>
      <c r="H579" s="46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  <c r="AA579" s="46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AU579" s="46"/>
      <c r="AV579" s="46"/>
      <c r="AW579" s="46"/>
      <c r="AX579" s="46"/>
      <c r="AY579" s="46"/>
      <c r="AZ579" s="46"/>
      <c r="BA579" s="46"/>
      <c r="BB579" s="46"/>
      <c r="BC579" s="46"/>
    </row>
    <row r="580" spans="1:55" s="75" customFormat="1" x14ac:dyDescent="0.15">
      <c r="A580" s="47"/>
      <c r="G580" s="46"/>
      <c r="H580" s="46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  <c r="AA580" s="46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AU580" s="46"/>
      <c r="AV580" s="46"/>
      <c r="AW580" s="46"/>
      <c r="AX580" s="46"/>
      <c r="AY580" s="46"/>
      <c r="AZ580" s="46"/>
      <c r="BA580" s="46"/>
      <c r="BB580" s="46"/>
      <c r="BC580" s="46"/>
    </row>
    <row r="581" spans="1:55" s="75" customFormat="1" x14ac:dyDescent="0.15">
      <c r="A581" s="47"/>
      <c r="G581" s="46"/>
      <c r="H581" s="46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AU581" s="46"/>
      <c r="AV581" s="46"/>
      <c r="AW581" s="46"/>
      <c r="AX581" s="46"/>
      <c r="AY581" s="46"/>
      <c r="AZ581" s="46"/>
      <c r="BA581" s="46"/>
      <c r="BB581" s="46"/>
      <c r="BC581" s="46"/>
    </row>
    <row r="582" spans="1:55" s="75" customFormat="1" x14ac:dyDescent="0.15">
      <c r="A582" s="47"/>
      <c r="G582" s="46"/>
      <c r="H582" s="46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AU582" s="46"/>
      <c r="AV582" s="46"/>
      <c r="AW582" s="46"/>
      <c r="AX582" s="46"/>
      <c r="AY582" s="46"/>
      <c r="AZ582" s="46"/>
      <c r="BA582" s="46"/>
      <c r="BB582" s="46"/>
      <c r="BC582" s="46"/>
    </row>
    <row r="583" spans="1:55" s="75" customFormat="1" x14ac:dyDescent="0.15">
      <c r="A583" s="47"/>
      <c r="G583" s="46"/>
      <c r="H583" s="46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AU583" s="46"/>
      <c r="AV583" s="46"/>
      <c r="AW583" s="46"/>
      <c r="AX583" s="46"/>
      <c r="AY583" s="46"/>
      <c r="AZ583" s="46"/>
      <c r="BA583" s="46"/>
      <c r="BB583" s="46"/>
      <c r="BC583" s="46"/>
    </row>
    <row r="584" spans="1:55" s="75" customFormat="1" x14ac:dyDescent="0.15">
      <c r="A584" s="47"/>
      <c r="G584" s="46"/>
      <c r="H584" s="46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AU584" s="46"/>
      <c r="AV584" s="46"/>
      <c r="AW584" s="46"/>
      <c r="AX584" s="46"/>
      <c r="AY584" s="46"/>
      <c r="AZ584" s="46"/>
      <c r="BA584" s="46"/>
      <c r="BB584" s="46"/>
      <c r="BC584" s="46"/>
    </row>
    <row r="585" spans="1:55" s="75" customFormat="1" x14ac:dyDescent="0.15">
      <c r="A585" s="47"/>
      <c r="G585" s="46"/>
      <c r="H585" s="46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AU585" s="46"/>
      <c r="AV585" s="46"/>
      <c r="AW585" s="46"/>
      <c r="AX585" s="46"/>
      <c r="AY585" s="46"/>
      <c r="AZ585" s="46"/>
      <c r="BA585" s="46"/>
      <c r="BB585" s="46"/>
      <c r="BC585" s="46"/>
    </row>
    <row r="586" spans="1:55" s="75" customFormat="1" x14ac:dyDescent="0.15">
      <c r="A586" s="47"/>
      <c r="G586" s="46"/>
      <c r="H586" s="46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AU586" s="46"/>
      <c r="AV586" s="46"/>
      <c r="AW586" s="46"/>
      <c r="AX586" s="46"/>
      <c r="AY586" s="46"/>
      <c r="AZ586" s="46"/>
      <c r="BA586" s="46"/>
      <c r="BB586" s="46"/>
      <c r="BC586" s="46"/>
    </row>
    <row r="587" spans="1:55" s="75" customFormat="1" x14ac:dyDescent="0.15">
      <c r="A587" s="47"/>
      <c r="G587" s="46"/>
      <c r="H587" s="46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AU587" s="46"/>
      <c r="AV587" s="46"/>
      <c r="AW587" s="46"/>
      <c r="AX587" s="46"/>
      <c r="AY587" s="46"/>
      <c r="AZ587" s="46"/>
      <c r="BA587" s="46"/>
      <c r="BB587" s="46"/>
      <c r="BC587" s="46"/>
    </row>
    <row r="588" spans="1:55" s="75" customFormat="1" x14ac:dyDescent="0.15">
      <c r="A588" s="47"/>
      <c r="G588" s="46"/>
      <c r="H588" s="46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AU588" s="46"/>
      <c r="AV588" s="46"/>
      <c r="AW588" s="46"/>
      <c r="AX588" s="46"/>
      <c r="AY588" s="46"/>
      <c r="AZ588" s="46"/>
      <c r="BA588" s="46"/>
      <c r="BB588" s="46"/>
      <c r="BC588" s="46"/>
    </row>
    <row r="589" spans="1:55" s="75" customFormat="1" x14ac:dyDescent="0.15">
      <c r="A589" s="47"/>
      <c r="G589" s="46"/>
      <c r="H589" s="46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AU589" s="46"/>
      <c r="AV589" s="46"/>
      <c r="AW589" s="46"/>
      <c r="AX589" s="46"/>
      <c r="AY589" s="46"/>
      <c r="AZ589" s="46"/>
      <c r="BA589" s="46"/>
      <c r="BB589" s="46"/>
      <c r="BC589" s="46"/>
    </row>
    <row r="590" spans="1:55" s="75" customFormat="1" x14ac:dyDescent="0.15">
      <c r="A590" s="47"/>
      <c r="G590" s="46"/>
      <c r="H590" s="46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AU590" s="46"/>
      <c r="AV590" s="46"/>
      <c r="AW590" s="46"/>
      <c r="AX590" s="46"/>
      <c r="AY590" s="46"/>
      <c r="AZ590" s="46"/>
      <c r="BA590" s="46"/>
      <c r="BB590" s="46"/>
      <c r="BC590" s="46"/>
    </row>
    <row r="591" spans="1:55" s="75" customFormat="1" x14ac:dyDescent="0.15">
      <c r="A591" s="47"/>
      <c r="G591" s="46"/>
      <c r="H591" s="46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AU591" s="46"/>
      <c r="AV591" s="46"/>
      <c r="AW591" s="46"/>
      <c r="AX591" s="46"/>
      <c r="AY591" s="46"/>
      <c r="AZ591" s="46"/>
      <c r="BA591" s="46"/>
      <c r="BB591" s="46"/>
      <c r="BC591" s="46"/>
    </row>
    <row r="592" spans="1:55" s="75" customFormat="1" x14ac:dyDescent="0.15">
      <c r="A592" s="47"/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AU592" s="46"/>
      <c r="AV592" s="46"/>
      <c r="AW592" s="46"/>
      <c r="AX592" s="46"/>
      <c r="AY592" s="46"/>
      <c r="AZ592" s="46"/>
      <c r="BA592" s="46"/>
      <c r="BB592" s="46"/>
      <c r="BC592" s="46"/>
    </row>
    <row r="593" spans="1:55" s="75" customFormat="1" x14ac:dyDescent="0.15">
      <c r="A593" s="47"/>
      <c r="G593" s="46"/>
      <c r="H593" s="46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AU593" s="46"/>
      <c r="AV593" s="46"/>
      <c r="AW593" s="46"/>
      <c r="AX593" s="46"/>
      <c r="AY593" s="46"/>
      <c r="AZ593" s="46"/>
      <c r="BA593" s="46"/>
      <c r="BB593" s="46"/>
      <c r="BC593" s="46"/>
    </row>
    <row r="594" spans="1:55" s="75" customFormat="1" x14ac:dyDescent="0.15">
      <c r="A594" s="47"/>
      <c r="G594" s="46"/>
      <c r="H594" s="46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AU594" s="46"/>
      <c r="AV594" s="46"/>
      <c r="AW594" s="46"/>
      <c r="AX594" s="46"/>
      <c r="AY594" s="46"/>
      <c r="AZ594" s="46"/>
      <c r="BA594" s="46"/>
      <c r="BB594" s="46"/>
      <c r="BC594" s="46"/>
    </row>
    <row r="595" spans="1:55" s="75" customFormat="1" x14ac:dyDescent="0.15">
      <c r="A595" s="47"/>
      <c r="G595" s="46"/>
      <c r="H595" s="46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AU595" s="46"/>
      <c r="AV595" s="46"/>
      <c r="AW595" s="46"/>
      <c r="AX595" s="46"/>
      <c r="AY595" s="46"/>
      <c r="AZ595" s="46"/>
      <c r="BA595" s="46"/>
      <c r="BB595" s="46"/>
      <c r="BC595" s="46"/>
    </row>
    <row r="596" spans="1:55" s="75" customFormat="1" x14ac:dyDescent="0.15">
      <c r="A596" s="47"/>
      <c r="G596" s="46"/>
      <c r="H596" s="46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AU596" s="46"/>
      <c r="AV596" s="46"/>
      <c r="AW596" s="46"/>
      <c r="AX596" s="46"/>
      <c r="AY596" s="46"/>
      <c r="AZ596" s="46"/>
      <c r="BA596" s="46"/>
      <c r="BB596" s="46"/>
      <c r="BC596" s="46"/>
    </row>
    <row r="597" spans="1:55" s="75" customFormat="1" x14ac:dyDescent="0.15">
      <c r="A597" s="47"/>
      <c r="G597" s="46"/>
      <c r="H597" s="46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AU597" s="46"/>
      <c r="AV597" s="46"/>
      <c r="AW597" s="46"/>
      <c r="AX597" s="46"/>
      <c r="AY597" s="46"/>
      <c r="AZ597" s="46"/>
      <c r="BA597" s="46"/>
      <c r="BB597" s="46"/>
      <c r="BC597" s="46"/>
    </row>
    <row r="598" spans="1:55" s="75" customFormat="1" x14ac:dyDescent="0.15">
      <c r="A598" s="47"/>
      <c r="G598" s="46"/>
      <c r="H598" s="46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AU598" s="46"/>
      <c r="AV598" s="46"/>
      <c r="AW598" s="46"/>
      <c r="AX598" s="46"/>
      <c r="AY598" s="46"/>
      <c r="AZ598" s="46"/>
      <c r="BA598" s="46"/>
      <c r="BB598" s="46"/>
      <c r="BC598" s="46"/>
    </row>
    <row r="599" spans="1:55" s="75" customFormat="1" x14ac:dyDescent="0.15">
      <c r="A599" s="47"/>
      <c r="G599" s="46"/>
      <c r="H599" s="46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AU599" s="46"/>
      <c r="AV599" s="46"/>
      <c r="AW599" s="46"/>
      <c r="AX599" s="46"/>
      <c r="AY599" s="46"/>
      <c r="AZ599" s="46"/>
      <c r="BA599" s="46"/>
      <c r="BB599" s="46"/>
      <c r="BC599" s="46"/>
    </row>
    <row r="600" spans="1:55" s="75" customFormat="1" x14ac:dyDescent="0.15">
      <c r="A600" s="47"/>
      <c r="G600" s="46"/>
      <c r="H600" s="46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AU600" s="46"/>
      <c r="AV600" s="46"/>
      <c r="AW600" s="46"/>
      <c r="AX600" s="46"/>
      <c r="AY600" s="46"/>
      <c r="AZ600" s="46"/>
      <c r="BA600" s="46"/>
      <c r="BB600" s="46"/>
      <c r="BC600" s="46"/>
    </row>
    <row r="601" spans="1:55" s="75" customFormat="1" x14ac:dyDescent="0.15">
      <c r="A601" s="47"/>
      <c r="G601" s="46"/>
      <c r="H601" s="46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AU601" s="46"/>
      <c r="AV601" s="46"/>
      <c r="AW601" s="46"/>
      <c r="AX601" s="46"/>
      <c r="AY601" s="46"/>
      <c r="AZ601" s="46"/>
      <c r="BA601" s="46"/>
      <c r="BB601" s="46"/>
      <c r="BC601" s="46"/>
    </row>
    <row r="602" spans="1:55" s="75" customFormat="1" x14ac:dyDescent="0.15">
      <c r="A602" s="47"/>
      <c r="G602" s="46"/>
      <c r="H602" s="46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AU602" s="46"/>
      <c r="AV602" s="46"/>
      <c r="AW602" s="46"/>
      <c r="AX602" s="46"/>
      <c r="AY602" s="46"/>
      <c r="AZ602" s="46"/>
      <c r="BA602" s="46"/>
      <c r="BB602" s="46"/>
      <c r="BC602" s="46"/>
    </row>
  </sheetData>
  <mergeCells count="3">
    <mergeCell ref="A5:F5"/>
    <mergeCell ref="A6:A7"/>
    <mergeCell ref="C7:F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0" workbookViewId="0">
      <selection activeCell="C33" sqref="C33"/>
    </sheetView>
  </sheetViews>
  <sheetFormatPr defaultRowHeight="15" x14ac:dyDescent="0.25"/>
  <cols>
    <col min="2" max="2" width="65.7109375" customWidth="1"/>
    <col min="3" max="3" width="15.5703125" customWidth="1"/>
  </cols>
  <sheetData>
    <row r="1" spans="1:1" x14ac:dyDescent="0.25">
      <c r="A1" t="s">
        <v>12</v>
      </c>
    </row>
    <row r="2" spans="1:1" x14ac:dyDescent="0.25">
      <c r="A2" t="s">
        <v>13</v>
      </c>
    </row>
    <row r="3" spans="1:1" x14ac:dyDescent="0.25">
      <c r="A3" t="s">
        <v>14</v>
      </c>
    </row>
    <row r="4" spans="1:1" x14ac:dyDescent="0.25">
      <c r="A4" t="s">
        <v>15</v>
      </c>
    </row>
    <row r="5" spans="1:1" x14ac:dyDescent="0.25">
      <c r="A5" t="s">
        <v>16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19</v>
      </c>
    </row>
    <row r="9" spans="1:1" x14ac:dyDescent="0.25">
      <c r="A9" t="s">
        <v>20</v>
      </c>
    </row>
    <row r="10" spans="1:1" x14ac:dyDescent="0.25">
      <c r="A10" t="s">
        <v>21</v>
      </c>
    </row>
    <row r="11" spans="1:1" x14ac:dyDescent="0.25">
      <c r="A11" t="s">
        <v>22</v>
      </c>
    </row>
    <row r="12" spans="1:1" x14ac:dyDescent="0.25">
      <c r="A12" t="s">
        <v>23</v>
      </c>
    </row>
    <row r="13" spans="1:1" x14ac:dyDescent="0.25">
      <c r="A13" t="s">
        <v>24</v>
      </c>
    </row>
    <row r="14" spans="1:1" x14ac:dyDescent="0.25">
      <c r="A14" t="s">
        <v>25</v>
      </c>
    </row>
    <row r="18" spans="1:3" x14ac:dyDescent="0.25">
      <c r="A18" t="s">
        <v>0</v>
      </c>
    </row>
    <row r="19" spans="1:3" x14ac:dyDescent="0.25">
      <c r="A19" t="s">
        <v>26</v>
      </c>
    </row>
    <row r="20" spans="1:3" x14ac:dyDescent="0.25">
      <c r="A20" t="s">
        <v>27</v>
      </c>
    </row>
    <row r="21" spans="1:3" x14ac:dyDescent="0.25">
      <c r="A21" t="s">
        <v>28</v>
      </c>
    </row>
    <row r="22" spans="1:3" x14ac:dyDescent="0.25">
      <c r="A22" t="s">
        <v>29</v>
      </c>
    </row>
    <row r="23" spans="1:3" x14ac:dyDescent="0.25">
      <c r="A23" s="11" t="s">
        <v>30</v>
      </c>
    </row>
    <row r="27" spans="1:3" ht="15.75" x14ac:dyDescent="0.25">
      <c r="A27" s="1" t="s">
        <v>8</v>
      </c>
      <c r="B27" s="1" t="s">
        <v>9</v>
      </c>
      <c r="C27" s="1" t="s">
        <v>10</v>
      </c>
    </row>
    <row r="28" spans="1:3" ht="38.25" customHeight="1" x14ac:dyDescent="0.25">
      <c r="A28" s="2">
        <v>1</v>
      </c>
      <c r="B28" s="9" t="s">
        <v>26</v>
      </c>
      <c r="C28" s="4">
        <f>'Затраты ВДГО 2022'!I171-'п.4 '!C13*ИПЦ!D34/100-'п.4 '!C14-'п.4 '!C15</f>
        <v>13941930.171075026</v>
      </c>
    </row>
    <row r="29" spans="1:3" ht="36" customHeight="1" x14ac:dyDescent="0.25">
      <c r="A29" s="2">
        <v>2</v>
      </c>
      <c r="B29" s="3" t="s">
        <v>27</v>
      </c>
      <c r="C29" s="5">
        <f>'Затраты ВДГО 2022'!$H$21+'Затраты ВДГО 2022'!$H$25+'Затраты ВДГО 2022'!$H$28+'Затраты ВДГО 2022'!$H$31+'Затраты ВДГО 2022'!$H$80</f>
        <v>11801079.619999999</v>
      </c>
    </row>
    <row r="30" spans="1:3" ht="36" customHeight="1" x14ac:dyDescent="0.25">
      <c r="A30" s="2">
        <v>2</v>
      </c>
      <c r="B30" s="3" t="s">
        <v>28</v>
      </c>
      <c r="C30" s="5">
        <f>'Затраты ВДГО 2022'!$F$21+'Затраты ВДГО 2022'!$F$25+'Затраты ВДГО 2022'!$F$28+'Затраты ВДГО 2022'!$F$31+'Затраты ВДГО 2022'!$F$80-'п.4 '!C14</f>
        <v>6910351.5034663519</v>
      </c>
    </row>
    <row r="31" spans="1:3" ht="36" customHeight="1" x14ac:dyDescent="0.25">
      <c r="A31" s="2">
        <v>2</v>
      </c>
      <c r="B31" s="3" t="s">
        <v>29</v>
      </c>
      <c r="C31" s="5">
        <f>'Затраты ВДГО 2022'!$G$21+'Затраты ВДГО 2022'!$G$25+'Затраты ВДГО 2022'!$G$28+'Затраты ВДГО 2022'!$G$31+'Затраты ВДГО 2022'!$G$80</f>
        <v>760250</v>
      </c>
    </row>
    <row r="33" spans="3:3" x14ac:dyDescent="0.25">
      <c r="C33" s="11">
        <f>C28/(C29-C30-C31)*100</f>
        <v>337.53792606399958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workbookViewId="0">
      <selection activeCell="F26" sqref="F26"/>
    </sheetView>
  </sheetViews>
  <sheetFormatPr defaultRowHeight="15" x14ac:dyDescent="0.25"/>
  <cols>
    <col min="1" max="1" width="17.28515625" customWidth="1"/>
    <col min="4" max="4" width="12.42578125" bestFit="1" customWidth="1"/>
  </cols>
  <sheetData>
    <row r="1" spans="1:2" x14ac:dyDescent="0.25">
      <c r="A1" t="s">
        <v>199</v>
      </c>
    </row>
    <row r="5" spans="1:2" x14ac:dyDescent="0.25">
      <c r="A5" t="s">
        <v>0</v>
      </c>
    </row>
    <row r="6" spans="1:2" x14ac:dyDescent="0.25">
      <c r="A6" t="s">
        <v>201</v>
      </c>
    </row>
    <row r="7" spans="1:2" x14ac:dyDescent="0.25">
      <c r="A7" t="s">
        <v>200</v>
      </c>
    </row>
    <row r="9" spans="1:2" x14ac:dyDescent="0.25">
      <c r="A9" t="s">
        <v>202</v>
      </c>
    </row>
    <row r="13" spans="1:2" x14ac:dyDescent="0.25">
      <c r="A13" t="s">
        <v>0</v>
      </c>
    </row>
    <row r="14" spans="1:2" x14ac:dyDescent="0.25">
      <c r="B14" t="s">
        <v>203</v>
      </c>
    </row>
    <row r="15" spans="1:2" x14ac:dyDescent="0.25">
      <c r="B15" t="s">
        <v>204</v>
      </c>
    </row>
    <row r="19" spans="4:6" x14ac:dyDescent="0.25">
      <c r="D19">
        <f>D27*(1+F26/100)</f>
        <v>21690222.532000002</v>
      </c>
    </row>
    <row r="26" spans="4:6" x14ac:dyDescent="0.25">
      <c r="D26">
        <f>'Затраты ВДГО 2022'!H171*1.1-'Затраты ВДГО 2022'!H171</f>
        <v>1971838.4120000005</v>
      </c>
      <c r="F26">
        <f>D26/D27*100</f>
        <v>10.000000000000002</v>
      </c>
    </row>
    <row r="27" spans="4:6" x14ac:dyDescent="0.25">
      <c r="D27" s="32">
        <f>'Затраты ВДГО 2022'!H171</f>
        <v>19718384.120000001</v>
      </c>
    </row>
  </sheetData>
  <pageMargins left="0.7" right="0.7" top="0.75" bottom="0.75" header="0.3" footer="0.3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view="pageBreakPreview" zoomScale="87" zoomScaleNormal="100" zoomScaleSheetLayoutView="87" workbookViewId="0">
      <selection activeCell="C11" sqref="C11"/>
    </sheetView>
  </sheetViews>
  <sheetFormatPr defaultRowHeight="15" x14ac:dyDescent="0.25"/>
  <cols>
    <col min="1" max="1" width="16.28515625" customWidth="1"/>
    <col min="2" max="2" width="42.28515625" customWidth="1"/>
    <col min="3" max="3" width="15" customWidth="1"/>
    <col min="4" max="4" width="14.42578125" customWidth="1"/>
    <col min="5" max="5" width="14" customWidth="1"/>
  </cols>
  <sheetData>
    <row r="1" spans="1:8" ht="13.5" customHeight="1" x14ac:dyDescent="0.25">
      <c r="A1" s="33"/>
      <c r="D1" s="160"/>
      <c r="E1" s="161" t="s">
        <v>535</v>
      </c>
    </row>
    <row r="2" spans="1:8" ht="13.5" customHeight="1" x14ac:dyDescent="0.25">
      <c r="A2" s="33"/>
      <c r="D2" s="205" t="s">
        <v>536</v>
      </c>
      <c r="E2" s="205"/>
    </row>
    <row r="4" spans="1:8" ht="15.75" x14ac:dyDescent="0.25">
      <c r="A4" s="141" t="s">
        <v>440</v>
      </c>
      <c r="B4" s="141" t="s">
        <v>441</v>
      </c>
      <c r="C4" s="141"/>
    </row>
    <row r="6" spans="1:8" ht="21.75" customHeight="1" x14ac:dyDescent="0.25">
      <c r="A6" s="156" t="s">
        <v>442</v>
      </c>
      <c r="B6" s="206" t="s">
        <v>226</v>
      </c>
      <c r="C6" s="206"/>
      <c r="D6" s="206"/>
      <c r="E6" s="206"/>
      <c r="F6" s="155"/>
      <c r="G6" s="155"/>
      <c r="H6" s="155"/>
    </row>
    <row r="7" spans="1:8" ht="16.5" thickBot="1" x14ac:dyDescent="0.3">
      <c r="A7" s="141"/>
      <c r="B7" s="141"/>
      <c r="C7" s="141"/>
      <c r="D7" s="141"/>
    </row>
    <row r="8" spans="1:8" ht="44.25" customHeight="1" thickBot="1" x14ac:dyDescent="0.3">
      <c r="A8" s="147" t="s">
        <v>439</v>
      </c>
      <c r="B8" s="158" t="s">
        <v>224</v>
      </c>
      <c r="C8" s="148" t="s">
        <v>205</v>
      </c>
      <c r="D8" s="148" t="s">
        <v>443</v>
      </c>
      <c r="E8" s="148" t="s">
        <v>444</v>
      </c>
    </row>
    <row r="9" spans="1:8" ht="25.5" customHeight="1" thickBot="1" x14ac:dyDescent="0.3">
      <c r="A9" s="146" t="s">
        <v>445</v>
      </c>
      <c r="B9" s="143" t="s">
        <v>227</v>
      </c>
      <c r="C9" s="144" t="s">
        <v>206</v>
      </c>
      <c r="D9" s="145">
        <v>1413.3333333333335</v>
      </c>
      <c r="E9" s="145">
        <v>1696</v>
      </c>
    </row>
    <row r="10" spans="1:8" ht="37.5" customHeight="1" thickBot="1" x14ac:dyDescent="0.3">
      <c r="A10" s="146" t="s">
        <v>446</v>
      </c>
      <c r="B10" s="143" t="s">
        <v>228</v>
      </c>
      <c r="C10" s="144" t="s">
        <v>206</v>
      </c>
      <c r="D10" s="145">
        <v>1525.8333333333335</v>
      </c>
      <c r="E10" s="145">
        <v>1831</v>
      </c>
    </row>
    <row r="11" spans="1:8" ht="42.75" customHeight="1" thickBot="1" x14ac:dyDescent="0.3">
      <c r="A11" s="146" t="s">
        <v>447</v>
      </c>
      <c r="B11" s="143" t="s">
        <v>229</v>
      </c>
      <c r="C11" s="144" t="s">
        <v>206</v>
      </c>
      <c r="D11" s="145">
        <v>4239.166666666667</v>
      </c>
      <c r="E11" s="145">
        <v>5087</v>
      </c>
    </row>
    <row r="12" spans="1:8" ht="39.75" customHeight="1" thickBot="1" x14ac:dyDescent="0.3">
      <c r="A12" s="146" t="s">
        <v>448</v>
      </c>
      <c r="B12" s="143" t="s">
        <v>230</v>
      </c>
      <c r="C12" s="144" t="s">
        <v>206</v>
      </c>
      <c r="D12" s="145">
        <v>5652.5</v>
      </c>
      <c r="E12" s="145">
        <v>6783</v>
      </c>
    </row>
    <row r="13" spans="1:8" ht="102" customHeight="1" thickBot="1" x14ac:dyDescent="0.3">
      <c r="A13" s="146" t="s">
        <v>449</v>
      </c>
      <c r="B13" s="159" t="s">
        <v>533</v>
      </c>
      <c r="C13" s="144" t="s">
        <v>206</v>
      </c>
      <c r="D13" s="145">
        <v>1413.3333333333335</v>
      </c>
      <c r="E13" s="145">
        <v>1696</v>
      </c>
    </row>
    <row r="14" spans="1:8" ht="156.75" customHeight="1" thickBot="1" x14ac:dyDescent="0.3">
      <c r="A14" s="146" t="s">
        <v>450</v>
      </c>
      <c r="B14" s="159" t="s">
        <v>534</v>
      </c>
      <c r="C14" s="144" t="s">
        <v>206</v>
      </c>
      <c r="D14" s="145">
        <v>706.66666666666674</v>
      </c>
      <c r="E14" s="145">
        <v>848</v>
      </c>
    </row>
    <row r="15" spans="1:8" ht="40.5" customHeight="1" thickBot="1" x14ac:dyDescent="0.3">
      <c r="A15" s="146" t="s">
        <v>451</v>
      </c>
      <c r="B15" s="143" t="s">
        <v>231</v>
      </c>
      <c r="C15" s="144" t="s">
        <v>206</v>
      </c>
      <c r="D15" s="145">
        <v>4945.8333333333339</v>
      </c>
      <c r="E15" s="145">
        <v>5935</v>
      </c>
    </row>
    <row r="16" spans="1:8" ht="42" customHeight="1" thickBot="1" x14ac:dyDescent="0.3">
      <c r="A16" s="146" t="s">
        <v>452</v>
      </c>
      <c r="B16" s="143" t="s">
        <v>232</v>
      </c>
      <c r="C16" s="144" t="s">
        <v>206</v>
      </c>
      <c r="D16" s="145">
        <v>2825.8333333333335</v>
      </c>
      <c r="E16" s="145">
        <v>3391</v>
      </c>
    </row>
    <row r="17" spans="1:5" ht="55.5" customHeight="1" thickBot="1" x14ac:dyDescent="0.3">
      <c r="A17" s="146" t="s">
        <v>453</v>
      </c>
      <c r="B17" s="143" t="s">
        <v>233</v>
      </c>
      <c r="C17" s="144" t="s">
        <v>206</v>
      </c>
      <c r="D17" s="145">
        <v>4945.8333333333339</v>
      </c>
      <c r="E17" s="145">
        <v>5935</v>
      </c>
    </row>
    <row r="18" spans="1:5" ht="41.25" customHeight="1" thickBot="1" x14ac:dyDescent="0.3">
      <c r="A18" s="146" t="s">
        <v>454</v>
      </c>
      <c r="B18" s="143" t="s">
        <v>234</v>
      </c>
      <c r="C18" s="144" t="s">
        <v>206</v>
      </c>
      <c r="D18" s="145">
        <v>4239.166666666667</v>
      </c>
      <c r="E18" s="145">
        <v>5087</v>
      </c>
    </row>
    <row r="19" spans="1:5" ht="32.25" customHeight="1" thickBot="1" x14ac:dyDescent="0.3">
      <c r="A19" s="146" t="s">
        <v>455</v>
      </c>
      <c r="B19" s="143" t="s">
        <v>235</v>
      </c>
      <c r="C19" s="144" t="s">
        <v>206</v>
      </c>
      <c r="D19" s="145">
        <v>1413.3333333333335</v>
      </c>
      <c r="E19" s="145">
        <v>1696</v>
      </c>
    </row>
    <row r="20" spans="1:5" ht="30.75" customHeight="1" thickBot="1" x14ac:dyDescent="0.3">
      <c r="A20" s="146" t="s">
        <v>456</v>
      </c>
      <c r="B20" s="143" t="s">
        <v>236</v>
      </c>
      <c r="C20" s="144" t="s">
        <v>206</v>
      </c>
      <c r="D20" s="145">
        <v>1413.3333333333335</v>
      </c>
      <c r="E20" s="145">
        <v>1696</v>
      </c>
    </row>
    <row r="21" spans="1:5" ht="32.25" customHeight="1" thickBot="1" x14ac:dyDescent="0.3">
      <c r="A21" s="146" t="s">
        <v>457</v>
      </c>
      <c r="B21" s="143" t="s">
        <v>237</v>
      </c>
      <c r="C21" s="144" t="s">
        <v>206</v>
      </c>
      <c r="D21" s="145">
        <v>1413.3333333333335</v>
      </c>
      <c r="E21" s="145">
        <v>1696</v>
      </c>
    </row>
    <row r="22" spans="1:5" ht="40.5" customHeight="1" thickBot="1" x14ac:dyDescent="0.3">
      <c r="A22" s="146" t="s">
        <v>458</v>
      </c>
      <c r="B22" s="143" t="s">
        <v>238</v>
      </c>
      <c r="C22" s="144" t="s">
        <v>206</v>
      </c>
      <c r="D22" s="145">
        <v>1413.3333333333335</v>
      </c>
      <c r="E22" s="145">
        <v>1696</v>
      </c>
    </row>
    <row r="23" spans="1:5" ht="37.5" customHeight="1" thickBot="1" x14ac:dyDescent="0.3">
      <c r="A23" s="146" t="s">
        <v>459</v>
      </c>
      <c r="B23" s="143" t="s">
        <v>239</v>
      </c>
      <c r="C23" s="144" t="s">
        <v>206</v>
      </c>
      <c r="D23" s="145">
        <v>706.66666666666674</v>
      </c>
      <c r="E23" s="145">
        <v>848</v>
      </c>
    </row>
    <row r="24" spans="1:5" ht="54" customHeight="1" thickBot="1" x14ac:dyDescent="0.3">
      <c r="A24" s="151" t="s">
        <v>460</v>
      </c>
      <c r="B24" s="150" t="s">
        <v>240</v>
      </c>
      <c r="C24" s="149" t="s">
        <v>206</v>
      </c>
      <c r="D24" s="152">
        <v>706.66666666666674</v>
      </c>
      <c r="E24" s="152">
        <v>848</v>
      </c>
    </row>
    <row r="25" spans="1:5" ht="33.75" customHeight="1" thickBot="1" x14ac:dyDescent="0.3">
      <c r="A25" s="142" t="s">
        <v>461</v>
      </c>
      <c r="B25" s="157" t="s">
        <v>241</v>
      </c>
      <c r="C25" s="142" t="s">
        <v>206</v>
      </c>
      <c r="D25" s="145">
        <v>2967.5</v>
      </c>
      <c r="E25" s="145">
        <v>3561</v>
      </c>
    </row>
    <row r="26" spans="1:5" ht="44.25" customHeight="1" thickBot="1" x14ac:dyDescent="0.3">
      <c r="A26" s="146" t="s">
        <v>462</v>
      </c>
      <c r="B26" s="143" t="s">
        <v>242</v>
      </c>
      <c r="C26" s="144" t="s">
        <v>206</v>
      </c>
      <c r="D26" s="153">
        <v>2472.5</v>
      </c>
      <c r="E26" s="153">
        <v>2967</v>
      </c>
    </row>
    <row r="27" spans="1:5" ht="16.5" thickBot="1" x14ac:dyDescent="0.3">
      <c r="A27" s="146" t="s">
        <v>463</v>
      </c>
      <c r="B27" s="143" t="s">
        <v>243</v>
      </c>
      <c r="C27" s="144" t="s">
        <v>206</v>
      </c>
      <c r="D27" s="145">
        <v>2614.166666666667</v>
      </c>
      <c r="E27" s="145">
        <v>3137</v>
      </c>
    </row>
    <row r="28" spans="1:5" ht="55.5" customHeight="1" thickBot="1" x14ac:dyDescent="0.3">
      <c r="A28" s="142" t="s">
        <v>464</v>
      </c>
      <c r="B28" s="157" t="s">
        <v>244</v>
      </c>
      <c r="C28" s="142" t="s">
        <v>206</v>
      </c>
      <c r="D28" s="152">
        <v>5652.5</v>
      </c>
      <c r="E28" s="152">
        <v>6783</v>
      </c>
    </row>
    <row r="29" spans="1:5" ht="57.75" customHeight="1" thickBot="1" x14ac:dyDescent="0.3">
      <c r="A29" s="146" t="s">
        <v>465</v>
      </c>
      <c r="B29" s="143" t="s">
        <v>245</v>
      </c>
      <c r="C29" s="144" t="s">
        <v>206</v>
      </c>
      <c r="D29" s="145">
        <v>2119.166666666667</v>
      </c>
      <c r="E29" s="145">
        <v>2543</v>
      </c>
    </row>
    <row r="30" spans="1:5" ht="40.5" customHeight="1" thickBot="1" x14ac:dyDescent="0.3">
      <c r="A30" s="146" t="s">
        <v>466</v>
      </c>
      <c r="B30" s="143" t="s">
        <v>246</v>
      </c>
      <c r="C30" s="144" t="s">
        <v>206</v>
      </c>
      <c r="D30" s="145">
        <v>1413.3333333333335</v>
      </c>
      <c r="E30" s="145">
        <v>1696</v>
      </c>
    </row>
    <row r="31" spans="1:5" ht="18.75" customHeight="1" thickBot="1" x14ac:dyDescent="0.3">
      <c r="A31" s="146" t="s">
        <v>467</v>
      </c>
      <c r="B31" s="143" t="s">
        <v>247</v>
      </c>
      <c r="C31" s="144" t="s">
        <v>206</v>
      </c>
      <c r="D31" s="145">
        <v>2825.8333333333335</v>
      </c>
      <c r="E31" s="145">
        <v>3391</v>
      </c>
    </row>
    <row r="32" spans="1:5" ht="27.75" customHeight="1" thickBot="1" x14ac:dyDescent="0.3">
      <c r="A32" s="142" t="s">
        <v>468</v>
      </c>
      <c r="B32" s="157" t="s">
        <v>248</v>
      </c>
      <c r="C32" s="142" t="s">
        <v>206</v>
      </c>
      <c r="D32" s="152">
        <v>1413.3333333333335</v>
      </c>
      <c r="E32" s="152">
        <v>1696</v>
      </c>
    </row>
    <row r="33" spans="1:5" ht="26.25" customHeight="1" thickBot="1" x14ac:dyDescent="0.3">
      <c r="A33" s="146" t="s">
        <v>469</v>
      </c>
      <c r="B33" s="143" t="s">
        <v>249</v>
      </c>
      <c r="C33" s="144" t="s">
        <v>206</v>
      </c>
      <c r="D33" s="145">
        <v>1413.3333333333335</v>
      </c>
      <c r="E33" s="145">
        <v>1696</v>
      </c>
    </row>
    <row r="34" spans="1:5" ht="27.75" customHeight="1" thickBot="1" x14ac:dyDescent="0.3">
      <c r="A34" s="146" t="s">
        <v>470</v>
      </c>
      <c r="B34" s="143" t="s">
        <v>250</v>
      </c>
      <c r="C34" s="144" t="s">
        <v>206</v>
      </c>
      <c r="D34" s="145">
        <v>706.66666666666674</v>
      </c>
      <c r="E34" s="145">
        <v>848</v>
      </c>
    </row>
    <row r="35" spans="1:5" ht="24" customHeight="1" thickBot="1" x14ac:dyDescent="0.3">
      <c r="A35" s="146" t="s">
        <v>471</v>
      </c>
      <c r="B35" s="143" t="s">
        <v>251</v>
      </c>
      <c r="C35" s="144" t="s">
        <v>206</v>
      </c>
      <c r="D35" s="145">
        <v>706.66666666666674</v>
      </c>
      <c r="E35" s="145">
        <v>848</v>
      </c>
    </row>
    <row r="36" spans="1:5" ht="16.5" thickBot="1" x14ac:dyDescent="0.3">
      <c r="A36" s="146" t="s">
        <v>472</v>
      </c>
      <c r="B36" s="143" t="s">
        <v>252</v>
      </c>
      <c r="C36" s="144" t="s">
        <v>206</v>
      </c>
      <c r="D36" s="145">
        <v>2119.166666666667</v>
      </c>
      <c r="E36" s="145">
        <v>2543</v>
      </c>
    </row>
    <row r="37" spans="1:5" ht="32.25" customHeight="1" thickBot="1" x14ac:dyDescent="0.3">
      <c r="A37" s="146" t="s">
        <v>473</v>
      </c>
      <c r="B37" s="143" t="s">
        <v>253</v>
      </c>
      <c r="C37" s="144" t="s">
        <v>206</v>
      </c>
      <c r="D37" s="145">
        <v>1413.3333333333335</v>
      </c>
      <c r="E37" s="145">
        <v>1696</v>
      </c>
    </row>
    <row r="38" spans="1:5" ht="53.25" customHeight="1" thickBot="1" x14ac:dyDescent="0.3">
      <c r="A38" s="146" t="s">
        <v>474</v>
      </c>
      <c r="B38" s="143" t="s">
        <v>254</v>
      </c>
      <c r="C38" s="144" t="s">
        <v>206</v>
      </c>
      <c r="D38" s="145">
        <v>989.16666666666674</v>
      </c>
      <c r="E38" s="145">
        <v>1187</v>
      </c>
    </row>
    <row r="39" spans="1:5" ht="38.25" customHeight="1" thickBot="1" x14ac:dyDescent="0.3">
      <c r="A39" s="146" t="s">
        <v>475</v>
      </c>
      <c r="B39" s="143" t="s">
        <v>255</v>
      </c>
      <c r="C39" s="144" t="s">
        <v>206</v>
      </c>
      <c r="D39" s="145">
        <v>706.66666666666674</v>
      </c>
      <c r="E39" s="145">
        <v>848</v>
      </c>
    </row>
    <row r="40" spans="1:5" ht="28.5" customHeight="1" thickBot="1" x14ac:dyDescent="0.3">
      <c r="A40" s="146" t="s">
        <v>476</v>
      </c>
      <c r="B40" s="143" t="s">
        <v>225</v>
      </c>
      <c r="C40" s="144" t="s">
        <v>206</v>
      </c>
      <c r="D40" s="145">
        <v>706.66666666666674</v>
      </c>
      <c r="E40" s="145">
        <v>848</v>
      </c>
    </row>
    <row r="41" spans="1:5" ht="21" customHeight="1" thickBot="1" x14ac:dyDescent="0.3">
      <c r="A41" s="146" t="s">
        <v>477</v>
      </c>
      <c r="B41" s="143" t="s">
        <v>256</v>
      </c>
      <c r="C41" s="144" t="s">
        <v>206</v>
      </c>
      <c r="D41" s="145">
        <v>989.16666666666674</v>
      </c>
      <c r="E41" s="145">
        <v>1187</v>
      </c>
    </row>
    <row r="42" spans="1:5" ht="32.25" thickBot="1" x14ac:dyDescent="0.3">
      <c r="A42" s="146" t="s">
        <v>478</v>
      </c>
      <c r="B42" s="143" t="s">
        <v>257</v>
      </c>
      <c r="C42" s="144" t="s">
        <v>206</v>
      </c>
      <c r="D42" s="145">
        <v>706.66666666666674</v>
      </c>
      <c r="E42" s="145">
        <v>848</v>
      </c>
    </row>
    <row r="43" spans="1:5" ht="16.5" thickBot="1" x14ac:dyDescent="0.3">
      <c r="A43" s="146" t="s">
        <v>479</v>
      </c>
      <c r="B43" s="143" t="s">
        <v>258</v>
      </c>
      <c r="C43" s="144" t="s">
        <v>206</v>
      </c>
      <c r="D43" s="145">
        <v>989.16666666666674</v>
      </c>
      <c r="E43" s="145">
        <v>1187</v>
      </c>
    </row>
    <row r="44" spans="1:5" ht="26.25" customHeight="1" thickBot="1" x14ac:dyDescent="0.3">
      <c r="A44" s="146" t="s">
        <v>480</v>
      </c>
      <c r="B44" s="143" t="s">
        <v>259</v>
      </c>
      <c r="C44" s="144" t="s">
        <v>206</v>
      </c>
      <c r="D44" s="145">
        <v>706.66666666666674</v>
      </c>
      <c r="E44" s="145">
        <v>848</v>
      </c>
    </row>
    <row r="45" spans="1:5" ht="21" customHeight="1" thickBot="1" x14ac:dyDescent="0.3">
      <c r="A45" s="146" t="s">
        <v>481</v>
      </c>
      <c r="B45" s="143" t="s">
        <v>260</v>
      </c>
      <c r="C45" s="144" t="s">
        <v>206</v>
      </c>
      <c r="D45" s="145">
        <v>706.66666666666674</v>
      </c>
      <c r="E45" s="145">
        <v>848</v>
      </c>
    </row>
    <row r="46" spans="1:5" ht="20.25" customHeight="1" thickBot="1" x14ac:dyDescent="0.3">
      <c r="A46" s="146" t="s">
        <v>482</v>
      </c>
      <c r="B46" s="143" t="s">
        <v>261</v>
      </c>
      <c r="C46" s="144" t="s">
        <v>206</v>
      </c>
      <c r="D46" s="145">
        <v>2825.8333333333335</v>
      </c>
      <c r="E46" s="145">
        <v>3391</v>
      </c>
    </row>
    <row r="47" spans="1:5" ht="39" customHeight="1" thickBot="1" x14ac:dyDescent="0.3">
      <c r="A47" s="146" t="s">
        <v>483</v>
      </c>
      <c r="B47" s="143" t="s">
        <v>262</v>
      </c>
      <c r="C47" s="144" t="s">
        <v>206</v>
      </c>
      <c r="D47" s="145">
        <v>706.66666666666674</v>
      </c>
      <c r="E47" s="145">
        <v>848</v>
      </c>
    </row>
    <row r="48" spans="1:5" ht="27" customHeight="1" thickBot="1" x14ac:dyDescent="0.3">
      <c r="A48" s="146" t="s">
        <v>484</v>
      </c>
      <c r="B48" s="143" t="s">
        <v>263</v>
      </c>
      <c r="C48" s="144" t="s">
        <v>206</v>
      </c>
      <c r="D48" s="145">
        <v>2119.166666666667</v>
      </c>
      <c r="E48" s="145">
        <v>2543</v>
      </c>
    </row>
    <row r="49" spans="1:5" ht="32.25" thickBot="1" x14ac:dyDescent="0.3">
      <c r="A49" s="146" t="s">
        <v>485</v>
      </c>
      <c r="B49" s="143" t="s">
        <v>264</v>
      </c>
      <c r="C49" s="144" t="s">
        <v>206</v>
      </c>
      <c r="D49" s="145">
        <v>2119.166666666667</v>
      </c>
      <c r="E49" s="145">
        <v>2543</v>
      </c>
    </row>
    <row r="50" spans="1:5" ht="36.75" customHeight="1" thickBot="1" x14ac:dyDescent="0.3">
      <c r="A50" s="146" t="s">
        <v>486</v>
      </c>
      <c r="B50" s="143" t="s">
        <v>265</v>
      </c>
      <c r="C50" s="144" t="s">
        <v>206</v>
      </c>
      <c r="D50" s="145">
        <v>1413.3333333333335</v>
      </c>
      <c r="E50" s="145">
        <v>1696</v>
      </c>
    </row>
    <row r="51" spans="1:5" ht="16.5" thickBot="1" x14ac:dyDescent="0.3">
      <c r="A51" s="146" t="s">
        <v>487</v>
      </c>
      <c r="B51" s="143" t="s">
        <v>266</v>
      </c>
      <c r="C51" s="144" t="s">
        <v>206</v>
      </c>
      <c r="D51" s="145">
        <v>706.66666666666674</v>
      </c>
      <c r="E51" s="145">
        <v>848</v>
      </c>
    </row>
    <row r="52" spans="1:5" ht="34.5" customHeight="1" thickBot="1" x14ac:dyDescent="0.3">
      <c r="A52" s="146" t="s">
        <v>488</v>
      </c>
      <c r="B52" s="143" t="s">
        <v>267</v>
      </c>
      <c r="C52" s="144" t="s">
        <v>206</v>
      </c>
      <c r="D52" s="145">
        <v>706.66666666666674</v>
      </c>
      <c r="E52" s="145">
        <v>848</v>
      </c>
    </row>
    <row r="53" spans="1:5" ht="16.5" thickBot="1" x14ac:dyDescent="0.3">
      <c r="A53" s="146" t="s">
        <v>489</v>
      </c>
      <c r="B53" s="143" t="s">
        <v>268</v>
      </c>
      <c r="C53" s="144" t="s">
        <v>206</v>
      </c>
      <c r="D53" s="145">
        <v>706.66666666666674</v>
      </c>
      <c r="E53" s="145">
        <v>848</v>
      </c>
    </row>
    <row r="54" spans="1:5" ht="32.25" thickBot="1" x14ac:dyDescent="0.3">
      <c r="A54" s="146" t="s">
        <v>490</v>
      </c>
      <c r="B54" s="143" t="s">
        <v>269</v>
      </c>
      <c r="C54" s="144" t="s">
        <v>206</v>
      </c>
      <c r="D54" s="145">
        <v>904.16666666666674</v>
      </c>
      <c r="E54" s="145">
        <v>1085</v>
      </c>
    </row>
    <row r="55" spans="1:5" ht="22.5" customHeight="1" thickBot="1" x14ac:dyDescent="0.3">
      <c r="A55" s="146" t="s">
        <v>491</v>
      </c>
      <c r="B55" s="143" t="s">
        <v>270</v>
      </c>
      <c r="C55" s="144" t="s">
        <v>206</v>
      </c>
      <c r="D55" s="145">
        <v>706.66666666666674</v>
      </c>
      <c r="E55" s="145">
        <v>848</v>
      </c>
    </row>
    <row r="56" spans="1:5" ht="26.25" customHeight="1" thickBot="1" x14ac:dyDescent="0.3">
      <c r="A56" s="146" t="s">
        <v>492</v>
      </c>
      <c r="B56" s="143" t="s">
        <v>271</v>
      </c>
      <c r="C56" s="144" t="s">
        <v>206</v>
      </c>
      <c r="D56" s="145">
        <v>706.66666666666674</v>
      </c>
      <c r="E56" s="145">
        <v>848</v>
      </c>
    </row>
    <row r="57" spans="1:5" ht="32.25" thickBot="1" x14ac:dyDescent="0.3">
      <c r="A57" s="146" t="s">
        <v>493</v>
      </c>
      <c r="B57" s="143" t="s">
        <v>272</v>
      </c>
      <c r="C57" s="144" t="s">
        <v>206</v>
      </c>
      <c r="D57" s="145">
        <v>706.66666666666674</v>
      </c>
      <c r="E57" s="145">
        <v>848</v>
      </c>
    </row>
    <row r="58" spans="1:5" ht="32.25" thickBot="1" x14ac:dyDescent="0.3">
      <c r="A58" s="146" t="s">
        <v>494</v>
      </c>
      <c r="B58" s="143" t="s">
        <v>273</v>
      </c>
      <c r="C58" s="144" t="s">
        <v>206</v>
      </c>
      <c r="D58" s="145">
        <v>918.33333333333337</v>
      </c>
      <c r="E58" s="145">
        <v>1102</v>
      </c>
    </row>
    <row r="59" spans="1:5" ht="22.5" customHeight="1" thickBot="1" x14ac:dyDescent="0.3">
      <c r="A59" s="146" t="s">
        <v>495</v>
      </c>
      <c r="B59" s="143" t="s">
        <v>274</v>
      </c>
      <c r="C59" s="144" t="s">
        <v>206</v>
      </c>
      <c r="D59" s="145">
        <v>706.66666666666674</v>
      </c>
      <c r="E59" s="145">
        <v>848</v>
      </c>
    </row>
    <row r="60" spans="1:5" ht="26.25" customHeight="1" thickBot="1" x14ac:dyDescent="0.3">
      <c r="A60" s="146" t="s">
        <v>496</v>
      </c>
      <c r="B60" s="143" t="s">
        <v>275</v>
      </c>
      <c r="C60" s="144" t="s">
        <v>206</v>
      </c>
      <c r="D60" s="145">
        <v>1413.3333333333335</v>
      </c>
      <c r="E60" s="145">
        <v>1696</v>
      </c>
    </row>
    <row r="61" spans="1:5" ht="16.5" thickBot="1" x14ac:dyDescent="0.3">
      <c r="A61" s="146" t="s">
        <v>497</v>
      </c>
      <c r="B61" s="143" t="s">
        <v>276</v>
      </c>
      <c r="C61" s="144" t="s">
        <v>206</v>
      </c>
      <c r="D61" s="145">
        <v>1413.3333333333335</v>
      </c>
      <c r="E61" s="145">
        <v>1696</v>
      </c>
    </row>
    <row r="62" spans="1:5" ht="16.5" thickBot="1" x14ac:dyDescent="0.3">
      <c r="A62" s="146" t="s">
        <v>498</v>
      </c>
      <c r="B62" s="143" t="s">
        <v>277</v>
      </c>
      <c r="C62" s="144" t="s">
        <v>206</v>
      </c>
      <c r="D62" s="145">
        <v>706.66666666666674</v>
      </c>
      <c r="E62" s="145">
        <v>848</v>
      </c>
    </row>
    <row r="63" spans="1:5" ht="32.25" thickBot="1" x14ac:dyDescent="0.3">
      <c r="A63" s="146" t="s">
        <v>499</v>
      </c>
      <c r="B63" s="143" t="s">
        <v>278</v>
      </c>
      <c r="C63" s="144" t="s">
        <v>206</v>
      </c>
      <c r="D63" s="145">
        <v>4239.166666666667</v>
      </c>
      <c r="E63" s="145">
        <v>5087</v>
      </c>
    </row>
    <row r="64" spans="1:5" ht="24.75" customHeight="1" thickBot="1" x14ac:dyDescent="0.3">
      <c r="A64" s="146" t="s">
        <v>500</v>
      </c>
      <c r="B64" s="143" t="s">
        <v>279</v>
      </c>
      <c r="C64" s="144" t="s">
        <v>206</v>
      </c>
      <c r="D64" s="145">
        <v>2119.166666666667</v>
      </c>
      <c r="E64" s="145">
        <v>2543</v>
      </c>
    </row>
    <row r="65" spans="1:5" ht="16.5" thickBot="1" x14ac:dyDescent="0.3">
      <c r="A65" s="146" t="s">
        <v>501</v>
      </c>
      <c r="B65" s="143" t="s">
        <v>280</v>
      </c>
      <c r="C65" s="144" t="s">
        <v>206</v>
      </c>
      <c r="D65" s="145">
        <v>2967.5</v>
      </c>
      <c r="E65" s="145">
        <v>3561</v>
      </c>
    </row>
    <row r="66" spans="1:5" ht="22.5" customHeight="1" thickBot="1" x14ac:dyDescent="0.3">
      <c r="A66" s="142" t="s">
        <v>502</v>
      </c>
      <c r="B66" s="157" t="s">
        <v>281</v>
      </c>
      <c r="C66" s="142" t="s">
        <v>206</v>
      </c>
      <c r="D66" s="152">
        <v>2825.8333333333335</v>
      </c>
      <c r="E66" s="152">
        <v>3391</v>
      </c>
    </row>
    <row r="67" spans="1:5" ht="16.5" thickBot="1" x14ac:dyDescent="0.3">
      <c r="A67" s="146" t="s">
        <v>503</v>
      </c>
      <c r="B67" s="143" t="s">
        <v>282</v>
      </c>
      <c r="C67" s="144" t="s">
        <v>206</v>
      </c>
      <c r="D67" s="145">
        <v>1413.3333333333335</v>
      </c>
      <c r="E67" s="145">
        <v>1696</v>
      </c>
    </row>
    <row r="68" spans="1:5" ht="16.5" thickBot="1" x14ac:dyDescent="0.3">
      <c r="A68" s="146" t="s">
        <v>504</v>
      </c>
      <c r="B68" s="143" t="s">
        <v>283</v>
      </c>
      <c r="C68" s="144" t="s">
        <v>206</v>
      </c>
      <c r="D68" s="145">
        <v>989.16666666666674</v>
      </c>
      <c r="E68" s="145">
        <v>1187</v>
      </c>
    </row>
    <row r="69" spans="1:5" ht="32.25" thickBot="1" x14ac:dyDescent="0.3">
      <c r="A69" s="146" t="s">
        <v>505</v>
      </c>
      <c r="B69" s="143" t="s">
        <v>284</v>
      </c>
      <c r="C69" s="144" t="s">
        <v>206</v>
      </c>
      <c r="D69" s="145">
        <v>1413.3333333333335</v>
      </c>
      <c r="E69" s="145">
        <v>1696</v>
      </c>
    </row>
    <row r="70" spans="1:5" ht="16.5" thickBot="1" x14ac:dyDescent="0.3">
      <c r="A70" s="146" t="s">
        <v>506</v>
      </c>
      <c r="B70" s="143" t="s">
        <v>285</v>
      </c>
      <c r="C70" s="144" t="s">
        <v>206</v>
      </c>
      <c r="D70" s="145">
        <v>918.33333333333337</v>
      </c>
      <c r="E70" s="145">
        <v>1102</v>
      </c>
    </row>
    <row r="71" spans="1:5" ht="16.5" thickBot="1" x14ac:dyDescent="0.3">
      <c r="A71" s="146" t="s">
        <v>507</v>
      </c>
      <c r="B71" s="143" t="s">
        <v>286</v>
      </c>
      <c r="C71" s="144" t="s">
        <v>206</v>
      </c>
      <c r="D71" s="145">
        <v>706.66666666666674</v>
      </c>
      <c r="E71" s="145">
        <v>848</v>
      </c>
    </row>
    <row r="72" spans="1:5" ht="16.5" thickBot="1" x14ac:dyDescent="0.3">
      <c r="A72" s="146" t="s">
        <v>508</v>
      </c>
      <c r="B72" s="143" t="s">
        <v>287</v>
      </c>
      <c r="C72" s="144" t="s">
        <v>206</v>
      </c>
      <c r="D72" s="145">
        <v>706.66666666666674</v>
      </c>
      <c r="E72" s="145">
        <v>848</v>
      </c>
    </row>
    <row r="73" spans="1:5" ht="34.5" customHeight="1" thickBot="1" x14ac:dyDescent="0.3">
      <c r="A73" s="146" t="s">
        <v>509</v>
      </c>
      <c r="B73" s="143" t="s">
        <v>288</v>
      </c>
      <c r="C73" s="144" t="s">
        <v>206</v>
      </c>
      <c r="D73" s="145">
        <v>706.66666666666674</v>
      </c>
      <c r="E73" s="145">
        <v>848</v>
      </c>
    </row>
    <row r="74" spans="1:5" ht="16.5" thickBot="1" x14ac:dyDescent="0.3">
      <c r="A74" s="146" t="s">
        <v>510</v>
      </c>
      <c r="B74" s="143" t="s">
        <v>289</v>
      </c>
      <c r="C74" s="144" t="s">
        <v>206</v>
      </c>
      <c r="D74" s="145">
        <v>706.66666666666674</v>
      </c>
      <c r="E74" s="145">
        <v>848</v>
      </c>
    </row>
    <row r="75" spans="1:5" ht="32.25" thickBot="1" x14ac:dyDescent="0.3">
      <c r="A75" s="146" t="s">
        <v>511</v>
      </c>
      <c r="B75" s="143" t="s">
        <v>290</v>
      </c>
      <c r="C75" s="144" t="s">
        <v>206</v>
      </c>
      <c r="D75" s="145">
        <v>706.66666666666674</v>
      </c>
      <c r="E75" s="145">
        <v>848</v>
      </c>
    </row>
    <row r="76" spans="1:5" ht="16.5" thickBot="1" x14ac:dyDescent="0.3">
      <c r="A76" s="146" t="s">
        <v>512</v>
      </c>
      <c r="B76" s="143" t="s">
        <v>291</v>
      </c>
      <c r="C76" s="144" t="s">
        <v>206</v>
      </c>
      <c r="D76" s="145">
        <v>706.66666666666674</v>
      </c>
      <c r="E76" s="145">
        <v>848</v>
      </c>
    </row>
    <row r="77" spans="1:5" ht="55.5" customHeight="1" thickBot="1" x14ac:dyDescent="0.3">
      <c r="A77" s="154" t="s">
        <v>513</v>
      </c>
      <c r="B77" s="143" t="s">
        <v>292</v>
      </c>
      <c r="C77" s="144" t="s">
        <v>206</v>
      </c>
      <c r="D77" s="145">
        <v>706.66666666666674</v>
      </c>
      <c r="E77" s="145">
        <v>848</v>
      </c>
    </row>
    <row r="78" spans="1:5" ht="32.25" thickBot="1" x14ac:dyDescent="0.3">
      <c r="A78" s="146" t="s">
        <v>514</v>
      </c>
      <c r="B78" s="143" t="s">
        <v>293</v>
      </c>
      <c r="C78" s="144" t="s">
        <v>206</v>
      </c>
      <c r="D78" s="145">
        <v>706.66666666666674</v>
      </c>
      <c r="E78" s="145">
        <v>848</v>
      </c>
    </row>
    <row r="79" spans="1:5" ht="16.5" thickBot="1" x14ac:dyDescent="0.3">
      <c r="A79" s="146" t="s">
        <v>515</v>
      </c>
      <c r="B79" s="143" t="s">
        <v>294</v>
      </c>
      <c r="C79" s="144" t="s">
        <v>206</v>
      </c>
      <c r="D79" s="145">
        <v>1413.3333333333335</v>
      </c>
      <c r="E79" s="145">
        <v>1696</v>
      </c>
    </row>
    <row r="80" spans="1:5" ht="16.5" thickBot="1" x14ac:dyDescent="0.3">
      <c r="A80" s="146" t="s">
        <v>516</v>
      </c>
      <c r="B80" s="143" t="s">
        <v>295</v>
      </c>
      <c r="C80" s="144" t="s">
        <v>206</v>
      </c>
      <c r="D80" s="145">
        <v>706.66666666666674</v>
      </c>
      <c r="E80" s="145">
        <v>848</v>
      </c>
    </row>
    <row r="81" spans="1:5" ht="16.5" thickBot="1" x14ac:dyDescent="0.3">
      <c r="A81" s="146" t="s">
        <v>517</v>
      </c>
      <c r="B81" s="143" t="s">
        <v>296</v>
      </c>
      <c r="C81" s="144" t="s">
        <v>206</v>
      </c>
      <c r="D81" s="145">
        <v>706.66666666666674</v>
      </c>
      <c r="E81" s="145">
        <v>848</v>
      </c>
    </row>
    <row r="82" spans="1:5" ht="16.5" thickBot="1" x14ac:dyDescent="0.3">
      <c r="A82" s="146" t="s">
        <v>518</v>
      </c>
      <c r="B82" s="143" t="s">
        <v>297</v>
      </c>
      <c r="C82" s="144" t="s">
        <v>206</v>
      </c>
      <c r="D82" s="145">
        <v>989.16666666666674</v>
      </c>
      <c r="E82" s="145">
        <v>1187</v>
      </c>
    </row>
    <row r="83" spans="1:5" ht="32.25" thickBot="1" x14ac:dyDescent="0.3">
      <c r="A83" s="154" t="s">
        <v>519</v>
      </c>
      <c r="B83" s="143" t="s">
        <v>298</v>
      </c>
      <c r="C83" s="144" t="s">
        <v>206</v>
      </c>
      <c r="D83" s="145">
        <v>706.66666666666674</v>
      </c>
      <c r="E83" s="145">
        <v>848</v>
      </c>
    </row>
    <row r="84" spans="1:5" ht="32.25" thickBot="1" x14ac:dyDescent="0.3">
      <c r="A84" s="154" t="s">
        <v>520</v>
      </c>
      <c r="B84" s="143" t="s">
        <v>299</v>
      </c>
      <c r="C84" s="144" t="s">
        <v>206</v>
      </c>
      <c r="D84" s="145">
        <v>706.66666666666674</v>
      </c>
      <c r="E84" s="145">
        <v>848</v>
      </c>
    </row>
    <row r="85" spans="1:5" ht="16.5" thickBot="1" x14ac:dyDescent="0.3">
      <c r="A85" s="154" t="s">
        <v>521</v>
      </c>
      <c r="B85" s="143" t="s">
        <v>300</v>
      </c>
      <c r="C85" s="144" t="s">
        <v>206</v>
      </c>
      <c r="D85" s="145">
        <v>706.66666666666674</v>
      </c>
      <c r="E85" s="145">
        <v>848</v>
      </c>
    </row>
    <row r="86" spans="1:5" ht="32.25" thickBot="1" x14ac:dyDescent="0.3">
      <c r="A86" s="154" t="s">
        <v>522</v>
      </c>
      <c r="B86" s="143" t="s">
        <v>301</v>
      </c>
      <c r="C86" s="144" t="s">
        <v>206</v>
      </c>
      <c r="D86" s="145">
        <v>706.66666666666674</v>
      </c>
      <c r="E86" s="145">
        <v>848</v>
      </c>
    </row>
    <row r="87" spans="1:5" ht="32.25" thickBot="1" x14ac:dyDescent="0.3">
      <c r="A87" s="154" t="s">
        <v>523</v>
      </c>
      <c r="B87" s="143" t="s">
        <v>302</v>
      </c>
      <c r="C87" s="144" t="s">
        <v>206</v>
      </c>
      <c r="D87" s="145">
        <v>706.66666666666674</v>
      </c>
      <c r="E87" s="145">
        <v>848</v>
      </c>
    </row>
    <row r="88" spans="1:5" ht="16.5" thickBot="1" x14ac:dyDescent="0.3">
      <c r="A88" s="154" t="s">
        <v>524</v>
      </c>
      <c r="B88" s="143" t="s">
        <v>303</v>
      </c>
      <c r="C88" s="144" t="s">
        <v>206</v>
      </c>
      <c r="D88" s="145">
        <v>706.66666666666674</v>
      </c>
      <c r="E88" s="145">
        <v>848</v>
      </c>
    </row>
    <row r="89" spans="1:5" ht="16.5" thickBot="1" x14ac:dyDescent="0.3">
      <c r="A89" s="154" t="s">
        <v>525</v>
      </c>
      <c r="B89" s="143" t="s">
        <v>304</v>
      </c>
      <c r="C89" s="144" t="s">
        <v>206</v>
      </c>
      <c r="D89" s="145">
        <v>706.66666666666674</v>
      </c>
      <c r="E89" s="145">
        <v>848</v>
      </c>
    </row>
    <row r="90" spans="1:5" ht="16.5" thickBot="1" x14ac:dyDescent="0.3">
      <c r="A90" s="154" t="s">
        <v>526</v>
      </c>
      <c r="B90" s="143" t="s">
        <v>305</v>
      </c>
      <c r="C90" s="144" t="s">
        <v>206</v>
      </c>
      <c r="D90" s="145">
        <v>1441.6666666666667</v>
      </c>
      <c r="E90" s="145">
        <v>1730</v>
      </c>
    </row>
    <row r="91" spans="1:5" ht="16.5" thickBot="1" x14ac:dyDescent="0.3">
      <c r="A91" s="154" t="s">
        <v>527</v>
      </c>
      <c r="B91" s="143" t="s">
        <v>306</v>
      </c>
      <c r="C91" s="144" t="s">
        <v>206</v>
      </c>
      <c r="D91" s="145">
        <v>763.33333333333337</v>
      </c>
      <c r="E91" s="145">
        <v>916</v>
      </c>
    </row>
    <row r="92" spans="1:5" ht="16.5" thickBot="1" x14ac:dyDescent="0.3">
      <c r="A92" s="154" t="s">
        <v>528</v>
      </c>
      <c r="B92" s="143" t="s">
        <v>307</v>
      </c>
      <c r="C92" s="144" t="s">
        <v>206</v>
      </c>
      <c r="D92" s="145">
        <v>932.5</v>
      </c>
      <c r="E92" s="145">
        <v>1119</v>
      </c>
    </row>
    <row r="93" spans="1:5" ht="16.5" thickBot="1" x14ac:dyDescent="0.3">
      <c r="A93" s="154" t="s">
        <v>529</v>
      </c>
      <c r="B93" s="143" t="s">
        <v>308</v>
      </c>
      <c r="C93" s="144" t="s">
        <v>206</v>
      </c>
      <c r="D93" s="145">
        <v>466.66666666666669</v>
      </c>
      <c r="E93" s="145">
        <v>560</v>
      </c>
    </row>
    <row r="94" spans="1:5" ht="16.5" thickBot="1" x14ac:dyDescent="0.3">
      <c r="A94" s="154" t="s">
        <v>530</v>
      </c>
      <c r="B94" s="143" t="s">
        <v>309</v>
      </c>
      <c r="C94" s="144" t="s">
        <v>206</v>
      </c>
      <c r="D94" s="145">
        <v>3532.5</v>
      </c>
      <c r="E94" s="145">
        <v>4239</v>
      </c>
    </row>
    <row r="95" spans="1:5" ht="32.25" thickBot="1" x14ac:dyDescent="0.3">
      <c r="A95" s="154" t="s">
        <v>531</v>
      </c>
      <c r="B95" s="143" t="s">
        <v>310</v>
      </c>
      <c r="C95" s="144" t="s">
        <v>206</v>
      </c>
      <c r="D95" s="145">
        <v>1102.5</v>
      </c>
      <c r="E95" s="145">
        <v>1323</v>
      </c>
    </row>
    <row r="96" spans="1:5" ht="32.25" thickBot="1" x14ac:dyDescent="0.3">
      <c r="A96" s="154" t="s">
        <v>532</v>
      </c>
      <c r="B96" s="143" t="s">
        <v>311</v>
      </c>
      <c r="C96" s="144" t="s">
        <v>206</v>
      </c>
      <c r="D96" s="145">
        <v>1950</v>
      </c>
      <c r="E96" s="145">
        <v>2340</v>
      </c>
    </row>
  </sheetData>
  <mergeCells count="2">
    <mergeCell ref="B6:E6"/>
    <mergeCell ref="D2:E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Footer>&amp;LНачальник ПЭО&amp;RЕ.А. Колышкина</oddFooter>
  </headerFooter>
  <rowBreaks count="3" manualBreakCount="3">
    <brk id="25" max="16383" man="1"/>
    <brk id="53" max="4" man="1"/>
    <brk id="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Затраты ВДГО 2022</vt:lpstr>
      <vt:lpstr>распределение затрат ВДГО</vt:lpstr>
      <vt:lpstr>заработная плата слесарь</vt:lpstr>
      <vt:lpstr>п.4 </vt:lpstr>
      <vt:lpstr>ИПЦ</vt:lpstr>
      <vt:lpstr>п.13</vt:lpstr>
      <vt:lpstr>п.16</vt:lpstr>
      <vt:lpstr>Раздел 3 гл.2_2024г.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2024-02-21T09:03:26Z</dcterms:modified>
</cp:coreProperties>
</file>