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'1.1.'!$A$1:$Y$21</definedName>
    <definedName name="Print_Area" localSheetId="2">'1.2. '!$B$1:$O$24</definedName>
    <definedName name="Print_Area" localSheetId="3">'1.3.'!$A$1:$Z$41</definedName>
    <definedName name="Print_Area" localSheetId="4">'Реквизиты Участника закупки'!$A$1:$B$39</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'1.1.'!$M$12:$M$65539</definedName>
    <definedName name="НаименованиеПредметаЗакупки">'1.1.'!$D$9</definedName>
    <definedName name="НомерСертификатаИмя">'1.1.'!$K$12:$K$65539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'1.1.'!$AA$16:$AA$17</definedName>
    <definedName name="ТехническиеХарактеристики">'1.1.'!$H$9</definedName>
    <definedName name="ЦенаИнфо1">'1.1.'!$B$15</definedName>
    <definedName name="ЦенаИнфо2">'1.1.'!$B$16</definedName>
    <definedName name="ШапкаСтоимостьЗаЕдиницу">'1.1.'!$T$9</definedName>
  </definedNames>
  <calcPr calcId="145621"/>
</workbook>
</file>

<file path=xl/calcChain.xml><?xml version="1.0" encoding="utf-8"?>
<calcChain xmlns="http://schemas.openxmlformats.org/spreadsheetml/2006/main">
  <c r="AH11" i="1" l="1"/>
  <c r="AG11" i="1"/>
  <c r="AF11" i="1"/>
  <c r="AE11" i="1"/>
  <c r="AD11" i="1"/>
  <c r="Z11" i="1"/>
  <c r="W11" i="1"/>
  <c r="X11" i="1" s="1"/>
  <c r="Y11" i="1" l="1"/>
  <c r="AA11" i="1" s="1"/>
  <c r="AI11" i="1" s="1"/>
  <c r="AB11" i="1"/>
  <c r="AC11" i="1"/>
  <c r="AI7" i="1" l="1"/>
  <c r="B3" i="4" l="1"/>
  <c r="B3" i="6" l="1"/>
  <c r="A3" i="2" l="1"/>
  <c r="E6" i="7" l="1"/>
  <c r="D6" i="7"/>
  <c r="F6" i="7"/>
  <c r="G6" i="7"/>
  <c r="B3" i="2" l="1"/>
  <c r="D3" i="4"/>
  <c r="F3" i="6"/>
  <c r="R7" i="1" l="1"/>
  <c r="AI8" i="1" l="1"/>
  <c r="M4" i="6"/>
  <c r="N4" i="6" s="1"/>
  <c r="Y13" i="1"/>
  <c r="Y14" i="1"/>
  <c r="Y12" i="1" l="1"/>
</calcChain>
</file>

<file path=xl/sharedStrings.xml><?xml version="1.0" encoding="utf-8"?>
<sst xmlns="http://schemas.openxmlformats.org/spreadsheetml/2006/main" count="411" uniqueCount="219">
  <si>
    <t>№пп</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</si>
  <si>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</si>
  <si>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</si>
  <si>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</si>
  <si>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</si>
  <si>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</si>
  <si>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</si>
  <si>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</si>
  <si>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</si>
  <si>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</si>
  <si>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</si>
  <si>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</si>
  <si>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</si>
  <si>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</si>
  <si>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</si>
  <si>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</si>
  <si>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</si>
  <si>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</si>
  <si>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</si>
  <si>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</si>
  <si>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</si>
  <si>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</si>
  <si>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</si>
  <si>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</si>
  <si>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</si>
  <si>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</si>
  <si>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</si>
  <si>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</si>
  <si>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</si>
  <si>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</si>
  <si>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</si>
  <si>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</si>
  <si>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</si>
  <si>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</si>
  <si>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</si>
  <si>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</si>
  <si>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</si>
  <si>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</si>
  <si>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</si>
  <si>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</si>
  <si>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</si>
  <si>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</si>
  <si>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</si>
  <si>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</si>
  <si>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</si>
  <si>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</si>
  <si>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</si>
  <si>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</si>
  <si>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</si>
  <si>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</si>
  <si>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</si>
  <si>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</si>
  <si>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</si>
  <si>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</si>
  <si>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</si>
  <si>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</si>
  <si>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</si>
  <si>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</si>
  <si>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</si>
  <si>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</si>
  <si>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</si>
  <si>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</si>
  <si>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</si>
  <si>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</si>
  <si>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</si>
  <si>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</si>
  <si>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</si>
  <si>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</si>
  <si>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</si>
  <si>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</si>
  <si>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</si>
  <si>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</si>
  <si>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</si>
  <si>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</si>
  <si>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</si>
  <si>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</si>
  <si>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</si>
  <si>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</si>
  <si>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</si>
  <si>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</si>
  <si>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</si>
  <si>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</si>
  <si>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</si>
  <si>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</si>
  <si>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</si>
  <si>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</si>
  <si>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</si>
  <si>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</si>
  <si>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</si>
  <si>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</si>
  <si>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</si>
  <si>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</si>
  <si>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</si>
  <si>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</si>
  <si>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</si>
  <si>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</si>
  <si>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</si>
  <si>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Итого с учетом налога, руб.</t>
  </si>
  <si>
    <t>Итого без учета налога, руб.</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</si>
  <si>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</si>
  <si>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</si>
  <si>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</si>
  <si>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</si>
  <si>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</si>
  <si>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</si>
  <si>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</si>
  <si>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</si>
  <si>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</si>
  <si>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</si>
  <si>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</si>
  <si>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</si>
  <si>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</si>
  <si>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</si>
  <si>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</si>
  <si>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</si>
  <si>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</si>
  <si>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</si>
  <si>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</si>
  <si>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</si>
  <si>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</si>
  <si>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</si>
  <si>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</si>
  <si>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</si>
  <si>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</si>
  <si>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</si>
  <si>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</si>
  <si>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</si>
  <si>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</si>
  <si>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</si>
  <si>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</si>
  <si>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</si>
  <si>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</si>
  <si>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</si>
  <si>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</si>
  <si>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</si>
  <si>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</si>
  <si>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</si>
  <si>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</si>
  <si>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</si>
  <si>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</si>
  <si>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</si>
  <si>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</si>
  <si>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</si>
  <si>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</si>
  <si>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</si>
  <si>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</si>
  <si>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</si>
  <si>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</si>
  <si>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</si>
  <si>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</si>
  <si>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</si>
  <si>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</si>
  <si>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</si>
  <si>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</si>
  <si>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</si>
  <si>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</si>
  <si>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</si>
  <si>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</si>
  <si>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</si>
  <si>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</si>
  <si>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</si>
  <si>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</si>
  <si>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</si>
  <si>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</si>
  <si>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</si>
  <si>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</si>
  <si>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</si>
  <si>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</si>
  <si>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</si>
  <si>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</si>
  <si>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</si>
  <si>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</si>
  <si>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</si>
  <si>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</si>
  <si>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</si>
  <si>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</si>
  <si>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</si>
  <si>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</si>
  <si>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</si>
  <si>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</si>
  <si>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</si>
  <si>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</si>
  <si>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</si>
  <si>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</si>
  <si>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</si>
  <si>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Наименование, марка и модель товара</t>
  </si>
  <si>
    <t>Номер  сертификата добровольной сертификации / НЕТ</t>
  </si>
  <si>
    <r>
      <t xml:space="preserve">·     </t>
    </r>
    <r>
      <rPr>
        <sz val="12"/>
        <rFont val="Times New Roman"/>
        <family val="1"/>
        <charset val="204"/>
      </rPr>
      <t>«Или эквивалент»;</t>
    </r>
  </si>
  <si>
    <r>
      <t xml:space="preserve">·     </t>
    </r>
    <r>
      <rPr>
        <sz val="12"/>
        <rFont val="Times New Roman"/>
        <family val="1"/>
        <charset val="204"/>
      </rPr>
      <t>«Технические характеристики и комплектация, гарантийный срок»;</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</si>
  <si>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</si>
  <si>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t>·     «Номер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(за исключением сертификата 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t>
    </r>
  </si>
  <si>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</si>
  <si>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</si>
  <si>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</si>
  <si>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Филиалы (наименования и почтовые адреса)</t>
  </si>
  <si>
    <t>Филиал Северо-Западный, Санкт-Петербург, ул. Зверинская, д. 10</t>
  </si>
  <si>
    <t>Контактный телефон Участника (с указанием кода города)</t>
  </si>
  <si>
    <t>Сведения из Документации/Извещения о закупке</t>
  </si>
  <si>
    <r>
      <t xml:space="preserve">·     «Наименование, марка и модель товара». </t>
    </r>
    <r>
      <rPr>
        <sz val="12"/>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</si>
  <si>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 xml:space="preserve">·     «Номер сертификата Газсерт на товар / НЕТ». </t>
    </r>
    <r>
      <rPr>
        <sz val="12"/>
        <rFont val="Times New Roman"/>
        <family val="1"/>
        <charset val="204"/>
      </rPr>
      <t xml:space="preserve">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t>
    </r>
  </si>
  <si>
    <t>Баллы добровольной сертификации</t>
  </si>
  <si>
    <t>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t>
  </si>
  <si>
    <t>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t>
  </si>
  <si>
    <t>45f28abb-bcc1-4147-8d21-a9d6b13b7923</t>
  </si>
  <si>
    <t>Работы строительно-монтажные газопроводов высокого,среднего и низкого давления</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</si>
  <si>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</si>
  <si>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</si>
  <si>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</si>
  <si>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</si>
  <si>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</si>
  <si>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</si>
  <si>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Запрос предложений в электронной форме</t>
  </si>
  <si>
    <t>Цена за ед. работы/услуги без налога (руб.)</t>
  </si>
  <si>
    <t/>
  </si>
  <si>
    <t>Наименование предмета закупки</t>
  </si>
  <si>
    <t>Технические характеристики</t>
  </si>
  <si>
    <t>20f12871-c0d3-4ead-8800-1400d78e2a55</t>
  </si>
  <si>
    <t>1ae3f8b3-2c48-4de4-a22a-9a319fee18f8</t>
  </si>
  <si>
    <t>137f1fc3-882a-11e9-83d2-005056b8f04c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</si>
</sst>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sz val="11"/>
      <color indexed="8"/>
      <name val="Calibri"/>
      <family val="2"/>
      <charset val="204"/>
    </font>
    <font>
      <sz val="11"/>
      <color theme="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1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3" fillId="0" borderId="15" xfId="0" applyFont="1" applyBorder="1" applyAlignment="1">
      <alignment horizontal="center" vertical="center" wrapText="1"/>
    </xf>
    <xf numFmtId="49" fontId="13" fillId="0" borderId="15" xfId="0" applyNumberFormat="1" applyFont="1" applyBorder="1" applyAlignment="1">
      <alignment horizontal="center" vertical="center" wrapText="1"/>
    </xf>
    <xf numFmtId="0" fontId="32" fillId="0" borderId="0" xfId="0" applyNumberFormat="1" applyFont="1" applyFill="1" applyBorder="1" applyAlignment="1" applyProtection="1">
      <alignment wrapText="1"/>
    </xf>
    <xf numFmtId="0" fontId="5" fillId="0" borderId="16"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wrapText="1"/>
    </xf>
    <xf numFmtId="1" fontId="5" fillId="0" borderId="16" xfId="0" applyNumberFormat="1" applyFont="1" applyFill="1" applyBorder="1" applyAlignment="1" applyProtection="1">
      <alignment horizontal="left" vertical="center" wrapText="1"/>
    </xf>
    <xf numFmtId="0" fontId="12" fillId="0" borderId="16" xfId="0" applyNumberFormat="1" applyFont="1" applyFill="1" applyBorder="1" applyAlignment="1" applyProtection="1">
      <alignment horizontal="left" vertical="center"/>
    </xf>
    <xf numFmtId="0" fontId="31" fillId="0" borderId="16" xfId="0" applyNumberFormat="1" applyFont="1" applyFill="1" applyBorder="1" applyAlignment="1" applyProtection="1">
      <alignment horizontal="left" vertical="center" wrapText="1"/>
    </xf>
    <xf numFmtId="0" fontId="31" fillId="0" borderId="16" xfId="0" applyNumberFormat="1" applyFont="1" applyFill="1" applyBorder="1" applyAlignment="1" applyProtection="1">
      <alignment horizontal="left" vertical="center"/>
    </xf>
    <xf numFmtId="49" fontId="13" fillId="2" borderId="16" xfId="0" applyNumberFormat="1" applyFont="1" applyFill="1" applyBorder="1" applyAlignment="1">
      <alignment horizontal="left" wrapText="1"/>
    </xf>
    <xf numFmtId="0" fontId="1" fillId="0" borderId="17" xfId="0" applyNumberFormat="1" applyFont="1" applyFill="1" applyBorder="1" applyAlignment="1" applyProtection="1">
      <alignment horizontal="left" vertical="center"/>
    </xf>
    <xf numFmtId="49" fontId="30" fillId="2" borderId="16" xfId="0" applyNumberFormat="1" applyFont="1" applyFill="1" applyBorder="1" applyAlignment="1" applyProtection="1"/>
    <xf numFmtId="0" fontId="13" fillId="0" borderId="1" xfId="0" applyFont="1" applyBorder="1" applyAlignment="1">
      <alignment horizontal="left" vertical="center" wrapText="1"/>
    </xf>
    <xf numFmtId="165" fontId="13" fillId="0" borderId="17" xfId="0" applyNumberFormat="1" applyFont="1" applyBorder="1" applyAlignment="1">
      <alignment horizontal="center" vertical="center" wrapText="1"/>
    </xf>
    <xf numFmtId="2" fontId="33" fillId="0" borderId="0" xfId="0" applyNumberFormat="1" applyFont="1"/>
    <xf numFmtId="49" fontId="33" fillId="0" borderId="0" xfId="0" quotePrefix="1" applyNumberFormat="1" applyFont="1"/>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9" fillId="0" borderId="4" xfId="0" applyNumberFormat="1"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1" fillId="0" borderId="0" xfId="0" applyNumberFormat="1" applyFont="1" applyFill="1" applyBorder="1" applyAlignment="1" applyProtection="1">
      <alignment horizontal="justify" vertical="center" wrapText="1"/>
    </xf>
    <xf numFmtId="0" fontId="12" fillId="0" borderId="0" xfId="0" applyFont="1" applyAlignment="1">
      <alignment horizontal="left"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NumberFormat="1" applyFont="1" applyFill="1" applyBorder="1" applyAlignment="1" applyProtection="1">
      <alignment horizontal="justify" vertical="center" wrapText="1"/>
    </xf>
    <xf numFmtId="0" fontId="0" fillId="0" borderId="0" xfId="0" applyAlignment="1">
      <alignment horizontal="justify"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7" xfId="0" applyFont="1" applyBorder="1" applyAlignment="1">
      <alignment horizontal="left" vertical="center" wrapText="1" shrinkToFit="1"/>
    </xf>
    <xf numFmtId="49" fontId="13" fillId="0" borderId="17" xfId="0" applyNumberFormat="1" applyFont="1" applyBorder="1" applyAlignment="1">
      <alignment vertical="center" wrapText="1"/>
    </xf>
    <xf numFmtId="49" fontId="13" fillId="0" borderId="17" xfId="0" applyNumberFormat="1" applyFont="1" applyBorder="1" applyAlignment="1">
      <alignment horizontal="left" vertical="center" wrapText="1" shrinkToFit="1"/>
    </xf>
    <xf numFmtId="49" fontId="1" fillId="6" borderId="17" xfId="0" applyNumberFormat="1" applyFont="1" applyFill="1" applyBorder="1" applyAlignment="1">
      <alignment horizontal="center" vertical="center" wrapText="1" shrinkToFit="1"/>
    </xf>
    <xf numFmtId="0" fontId="1" fillId="6" borderId="17" xfId="0" applyNumberFormat="1" applyFont="1" applyFill="1" applyBorder="1" applyAlignment="1" applyProtection="1">
      <alignment horizontal="center" vertical="center" wrapText="1" shrinkToFit="1"/>
      <protection locked="0"/>
    </xf>
    <xf numFmtId="0" fontId="1" fillId="7" borderId="17" xfId="0" applyNumberFormat="1" applyFont="1" applyFill="1" applyBorder="1" applyAlignment="1" applyProtection="1">
      <alignment horizontal="center" vertical="center" wrapText="1" shrinkToFit="1"/>
    </xf>
    <xf numFmtId="0" fontId="13" fillId="6" borderId="17" xfId="0" applyFont="1" applyFill="1" applyBorder="1" applyAlignment="1" applyProtection="1">
      <alignment horizontal="left" vertical="center" wrapText="1" shrinkToFit="1"/>
      <protection locked="0"/>
    </xf>
    <xf numFmtId="0" fontId="13" fillId="6" borderId="17" xfId="0" applyFont="1" applyFill="1" applyBorder="1" applyAlignment="1" applyProtection="1">
      <alignment horizontal="center" vertical="center" wrapText="1" shrinkToFit="1"/>
      <protection locked="0"/>
    </xf>
    <xf numFmtId="167" fontId="13" fillId="0" borderId="17" xfId="0" applyNumberFormat="1" applyFont="1" applyBorder="1" applyAlignment="1">
      <alignment horizontal="left" vertical="center" wrapText="1" shrinkToFit="1"/>
    </xf>
    <xf numFmtId="2" fontId="13" fillId="7" borderId="17" xfId="0" applyNumberFormat="1" applyFont="1" applyFill="1" applyBorder="1" applyAlignment="1" applyProtection="1">
      <alignment horizontal="right" vertical="center" wrapText="1"/>
    </xf>
    <xf numFmtId="2" fontId="13" fillId="6" borderId="17" xfId="0" applyNumberFormat="1" applyFont="1" applyFill="1" applyBorder="1" applyAlignment="1" applyProtection="1">
      <alignment horizontal="right" vertical="center" wrapText="1" shrinkToFit="1"/>
      <protection locked="0"/>
    </xf>
    <xf numFmtId="9" fontId="13" fillId="6" borderId="17" xfId="0" applyNumberFormat="1" applyFont="1" applyFill="1" applyBorder="1" applyAlignment="1" applyProtection="1">
      <alignment horizontal="center" vertical="center" wrapText="1"/>
      <protection locked="0"/>
    </xf>
    <xf numFmtId="4" fontId="13" fillId="7" borderId="17" xfId="0" applyNumberFormat="1" applyFont="1" applyFill="1" applyBorder="1" applyAlignment="1" applyProtection="1">
      <alignment horizontal="right" vertical="center" wrapText="1" shrinkToFit="1"/>
      <protection hidden="1"/>
    </xf>
    <xf numFmtId="166" fontId="13" fillId="3" borderId="17" xfId="0" applyNumberFormat="1" applyFont="1" applyFill="1" applyBorder="1" applyAlignment="1" applyProtection="1">
      <alignment horizontal="center" vertical="center" wrapText="1" shrinkToFit="1"/>
      <protection hidden="1"/>
    </xf>
    <xf numFmtId="166" fontId="13" fillId="3" borderId="17" xfId="0" applyNumberFormat="1" applyFont="1" applyFill="1" applyBorder="1" applyAlignment="1" applyProtection="1">
      <alignment horizontal="center" vertical="center" wrapText="1"/>
      <protection hidden="1"/>
    </xf>
    <xf numFmtId="166" fontId="1" fillId="3" borderId="17"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P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6.85546875" style="96" hidden="1" customWidth="1"/>
    <col min="11" max="11" width="29.42578125" style="1" hidden="1" customWidth="1"/>
    <col min="12" max="12" width="9.28515625" style="1" customWidth="1"/>
    <col min="13" max="13" width="9.140625" style="1" customWidth="1"/>
    <col min="14" max="15" width="0.140625" style="1" hidden="1" customWidth="1"/>
    <col min="16" max="16" width="33.140625" style="1" hidden="1" customWidth="1"/>
    <col min="17" max="17" width="34.28515625" style="1" hidden="1" customWidth="1"/>
    <col min="18" max="18" width="15.7109375" style="96" hidden="1" customWidth="1"/>
    <col min="19" max="19" width="15.7109375" style="96" customWidth="1"/>
    <col min="20" max="21" width="15" style="3" customWidth="1"/>
    <col min="22" max="22" width="15" style="3" hidden="1" customWidth="1"/>
    <col min="23" max="24" width="20.7109375" style="3" customWidth="1"/>
    <col min="25" max="25" width="22.5703125" style="3" customWidth="1"/>
    <col min="26" max="26" width="25.42578125" style="3" hidden="1" customWidth="1"/>
    <col min="27" max="27" width="19.5703125" style="62" hidden="1" customWidth="1"/>
    <col min="28" max="28" width="23.5703125" style="63" hidden="1" customWidth="1"/>
    <col min="29" max="29" width="25.7109375" style="63" hidden="1" customWidth="1"/>
    <col min="30" max="30" width="32.5703125" style="63" hidden="1" customWidth="1"/>
    <col min="31" max="31" width="33.42578125" style="63" hidden="1" customWidth="1"/>
    <col min="32" max="32" width="29.7109375" style="63" hidden="1" customWidth="1"/>
    <col min="33" max="33" width="24.85546875" style="63" hidden="1" customWidth="1"/>
    <col min="34" max="34" width="27.140625" style="63" hidden="1" customWidth="1"/>
    <col min="35" max="35" width="22" style="63" hidden="1" customWidth="1"/>
    <col min="36" max="36" width="22.7109375" style="63" hidden="1" customWidth="1"/>
    <col min="37" max="40" width="26.5703125" style="63" hidden="1" customWidth="1"/>
    <col min="41" max="41" width="27.28515625" style="63" hidden="1" customWidth="1"/>
    <col min="42" max="42" width="47" style="63" hidden="1" customWidth="1"/>
    <col min="43" max="43" width="22.5703125" style="1" customWidth="1"/>
    <col min="44" max="52" width="9.140625" style="1" customWidth="1"/>
    <col min="53" max="16384" width="9.140625" style="1"/>
  </cols>
  <sheetData>
    <row r="1" spans="1:42" ht="18.75" x14ac:dyDescent="0.3">
      <c r="A1" s="1" t="s">
        <v>216</v>
      </c>
      <c r="B1" s="28" t="s">
        <v>101</v>
      </c>
      <c r="G1" s="28"/>
      <c r="H1" s="168"/>
      <c r="I1" s="168"/>
      <c r="J1" s="168"/>
      <c r="K1" s="168"/>
      <c r="L1" s="168"/>
      <c r="M1" s="168"/>
      <c r="N1" s="168"/>
      <c r="O1" s="168"/>
      <c r="P1" s="168"/>
      <c r="Q1" s="168"/>
      <c r="R1" s="100"/>
      <c r="S1" s="100"/>
      <c r="AE1" s="64" t="s">
        <v>75</v>
      </c>
      <c r="AF1" s="64"/>
      <c r="AG1" s="65"/>
      <c r="AH1" s="65"/>
      <c r="AI1" s="65"/>
      <c r="AJ1" s="66"/>
      <c r="AK1" s="161" t="s">
        <v>73</v>
      </c>
      <c r="AL1" s="161"/>
      <c r="AM1" s="161"/>
      <c r="AN1" s="161"/>
      <c r="AO1" s="161"/>
      <c r="AP1" s="161"/>
    </row>
    <row r="2" spans="1:42" ht="18.75" x14ac:dyDescent="0.3">
      <c r="A2" s="1" t="s">
        <v>217</v>
      </c>
      <c r="B2" s="28" t="s">
        <v>67</v>
      </c>
      <c r="G2" s="58"/>
      <c r="H2" s="171"/>
      <c r="I2" s="171"/>
      <c r="J2" s="171"/>
      <c r="K2" s="171"/>
      <c r="L2" s="171"/>
      <c r="M2" s="171"/>
      <c r="N2" s="171"/>
      <c r="O2" s="171"/>
      <c r="P2" s="171"/>
      <c r="Q2" s="171"/>
      <c r="R2" s="101"/>
      <c r="S2" s="101"/>
      <c r="AE2" s="64" t="s">
        <v>74</v>
      </c>
      <c r="AF2" s="64"/>
      <c r="AG2" s="65"/>
      <c r="AH2" s="65"/>
      <c r="AI2" s="65"/>
      <c r="AJ2" s="66"/>
      <c r="AK2" s="162"/>
      <c r="AL2" s="162"/>
      <c r="AM2" s="162"/>
      <c r="AN2" s="162"/>
      <c r="AO2" s="162"/>
      <c r="AP2" s="162"/>
    </row>
    <row r="3" spans="1:42" ht="27.75" customHeight="1" x14ac:dyDescent="0.3">
      <c r="B3" s="169" t="s">
        <v>211</v>
      </c>
      <c r="C3" s="169"/>
      <c r="D3" s="169"/>
      <c r="E3" s="16"/>
      <c r="F3" s="16"/>
      <c r="G3" s="16"/>
      <c r="H3" s="163"/>
      <c r="I3" s="163"/>
      <c r="J3" s="163"/>
      <c r="K3" s="163"/>
      <c r="L3" s="163"/>
      <c r="M3" s="163"/>
      <c r="N3" s="163"/>
      <c r="O3" s="163"/>
      <c r="P3" s="163"/>
      <c r="Q3" s="163"/>
      <c r="R3" s="99"/>
      <c r="S3" s="99"/>
      <c r="AE3" s="64" t="s">
        <v>76</v>
      </c>
      <c r="AF3" s="64"/>
      <c r="AG3" s="65"/>
      <c r="AH3" s="65"/>
      <c r="AI3" s="65"/>
      <c r="AJ3" s="66"/>
      <c r="AK3" s="86" t="s">
        <v>182</v>
      </c>
      <c r="AL3" s="86" t="s">
        <v>182</v>
      </c>
      <c r="AM3" s="87" t="s">
        <v>99</v>
      </c>
      <c r="AN3" s="86" t="s">
        <v>66</v>
      </c>
      <c r="AO3" s="67"/>
      <c r="AP3" s="68" t="s">
        <v>72</v>
      </c>
    </row>
    <row r="4" spans="1:42" ht="19.5" customHeight="1" x14ac:dyDescent="0.3">
      <c r="A4" s="1" t="s">
        <v>218</v>
      </c>
      <c r="B4" s="89"/>
      <c r="C4" s="89"/>
      <c r="D4" s="89">
        <v>241296</v>
      </c>
      <c r="E4" s="16"/>
      <c r="F4" s="16"/>
      <c r="G4" s="16"/>
      <c r="H4" s="163"/>
      <c r="I4" s="163"/>
      <c r="J4" s="163"/>
      <c r="K4" s="163"/>
      <c r="L4" s="163"/>
      <c r="M4" s="163"/>
      <c r="N4" s="163"/>
      <c r="O4" s="163"/>
      <c r="P4" s="163"/>
      <c r="Q4" s="163"/>
      <c r="R4" s="163"/>
      <c r="S4" s="163"/>
      <c r="T4" s="163"/>
      <c r="U4" s="163"/>
      <c r="V4" s="163"/>
      <c r="W4" s="163"/>
      <c r="X4" s="163"/>
      <c r="Y4" s="163"/>
      <c r="AE4" s="64"/>
      <c r="AF4" s="64"/>
      <c r="AG4" s="65"/>
      <c r="AH4" s="65"/>
      <c r="AI4" s="65"/>
      <c r="AJ4" s="66"/>
      <c r="AK4" s="93" t="s">
        <v>108</v>
      </c>
      <c r="AL4" s="93" t="s">
        <v>108</v>
      </c>
      <c r="AM4" s="95" t="s">
        <v>72</v>
      </c>
      <c r="AN4" s="93" t="s">
        <v>109</v>
      </c>
      <c r="AO4" s="90"/>
      <c r="AP4" s="94"/>
    </row>
    <row r="5" spans="1:42" ht="19.5" customHeight="1" x14ac:dyDescent="0.3">
      <c r="B5" s="92"/>
      <c r="C5" s="92"/>
      <c r="D5" s="92"/>
      <c r="E5" s="16"/>
      <c r="F5" s="16"/>
      <c r="G5" s="16"/>
      <c r="H5" s="163"/>
      <c r="I5" s="163"/>
      <c r="J5" s="163"/>
      <c r="K5" s="163"/>
      <c r="L5" s="163"/>
      <c r="M5" s="163"/>
      <c r="N5" s="163"/>
      <c r="O5" s="163"/>
      <c r="P5" s="163"/>
      <c r="Q5" s="163"/>
      <c r="R5" s="163"/>
      <c r="S5" s="163"/>
      <c r="T5" s="163"/>
      <c r="U5" s="163"/>
      <c r="V5" s="163"/>
      <c r="W5" s="163"/>
      <c r="X5" s="163"/>
      <c r="Y5" s="163"/>
      <c r="AE5" s="64"/>
      <c r="AF5" s="64"/>
      <c r="AG5" s="65"/>
      <c r="AH5" s="65"/>
      <c r="AI5" s="65"/>
      <c r="AJ5" s="66"/>
      <c r="AK5" s="102" t="s">
        <v>122</v>
      </c>
      <c r="AL5" s="102" t="s">
        <v>122</v>
      </c>
      <c r="AM5" s="102" t="s">
        <v>123</v>
      </c>
      <c r="AO5" s="90"/>
      <c r="AP5" s="94"/>
    </row>
    <row r="6" spans="1:42" ht="23.25" customHeight="1" x14ac:dyDescent="0.3">
      <c r="B6" s="169" t="s">
        <v>46</v>
      </c>
      <c r="C6" s="169"/>
      <c r="D6" s="169"/>
      <c r="E6" s="170"/>
      <c r="F6" s="170"/>
      <c r="G6" s="170"/>
      <c r="H6" s="170"/>
      <c r="I6" s="170"/>
      <c r="J6" s="170"/>
      <c r="K6" s="170"/>
      <c r="L6" s="170"/>
      <c r="M6" s="170"/>
      <c r="AJ6" s="66"/>
      <c r="AK6" s="102" t="s">
        <v>124</v>
      </c>
      <c r="AL6" s="102" t="s">
        <v>124</v>
      </c>
      <c r="AM6" s="102" t="s">
        <v>123</v>
      </c>
      <c r="AO6" s="93"/>
      <c r="AP6" s="93"/>
    </row>
    <row r="7" spans="1:42" ht="57" customHeight="1" x14ac:dyDescent="0.25">
      <c r="B7" s="26"/>
      <c r="C7" s="26"/>
      <c r="D7" s="26"/>
      <c r="E7" s="25"/>
      <c r="F7" s="25"/>
      <c r="G7" s="25"/>
      <c r="H7" s="175" t="s">
        <v>213</v>
      </c>
      <c r="I7" s="175"/>
      <c r="J7" s="175"/>
      <c r="K7" s="175"/>
      <c r="L7" s="175"/>
      <c r="M7" s="175"/>
      <c r="N7" s="175"/>
      <c r="O7" s="175"/>
      <c r="P7" s="175"/>
      <c r="Q7" s="175"/>
      <c r="R7" s="159">
        <f>SUM(AI9:AI41)*100/MAX(SUM(AA10:AA41),1)</f>
        <v>0</v>
      </c>
      <c r="S7" s="160" t="s">
        <v>202</v>
      </c>
      <c r="T7" s="160" t="s">
        <v>201</v>
      </c>
      <c r="AE7" s="167" t="s">
        <v>200</v>
      </c>
      <c r="AF7" s="167"/>
      <c r="AG7" s="167"/>
      <c r="AH7" s="167"/>
      <c r="AI7" s="69">
        <f>IF(SUM(M:M)=0,0,SUMIFS(M:M,J:J,"&lt;&gt;",J:J,"&lt;&gt;нет",J:J,"&lt;&gt;Укажите номер сертификата или выберите &lt;&lt;Нет&gt;&gt;")/SUM(M:M)*100)</f>
        <v>0</v>
      </c>
      <c r="AJ7" s="66"/>
      <c r="AK7" s="141" t="s">
        <v>44</v>
      </c>
      <c r="AL7" s="140" t="s">
        <v>44</v>
      </c>
      <c r="AM7" s="139" t="s">
        <v>152</v>
      </c>
      <c r="AN7" s="141" t="s">
        <v>44</v>
      </c>
    </row>
    <row r="8" spans="1:42" ht="27.6" hidden="1" customHeight="1" x14ac:dyDescent="0.25">
      <c r="A8" s="108" t="s">
        <v>4</v>
      </c>
      <c r="B8" s="32"/>
      <c r="C8" s="107" t="s">
        <v>5</v>
      </c>
      <c r="D8" s="106" t="s">
        <v>197</v>
      </c>
      <c r="E8" s="106"/>
      <c r="F8" s="172" t="s">
        <v>9</v>
      </c>
      <c r="G8" s="173"/>
      <c r="H8" s="173"/>
      <c r="I8" s="173"/>
      <c r="J8" s="173"/>
      <c r="K8" s="173"/>
      <c r="L8" s="173"/>
      <c r="M8" s="173"/>
      <c r="N8" s="173"/>
      <c r="O8" s="173"/>
      <c r="P8" s="173"/>
      <c r="Q8" s="173"/>
      <c r="R8" s="173"/>
      <c r="S8" s="173"/>
      <c r="T8" s="173"/>
      <c r="U8" s="173"/>
      <c r="V8" s="173"/>
      <c r="W8" s="173"/>
      <c r="X8" s="173"/>
      <c r="Y8" s="174"/>
      <c r="Z8" s="83"/>
      <c r="AA8" s="70"/>
      <c r="AE8" s="167" t="s">
        <v>71</v>
      </c>
      <c r="AF8" s="167"/>
      <c r="AG8" s="167"/>
      <c r="AH8" s="167"/>
      <c r="AI8" s="69">
        <f>IF(SUM(M:M)=0,0,SUMIFS(M:M,K:K,"&lt;&gt;",K:K,"&lt;&gt;нет",K:K,"&lt;&gt;Укажите номер сертификата или выберите &lt;&lt;Нет&gt;&gt;")/SUM(M:M)*100)</f>
        <v>0</v>
      </c>
      <c r="AJ8" s="66"/>
      <c r="AK8" s="141" t="s">
        <v>45</v>
      </c>
      <c r="AL8" s="140" t="s">
        <v>45</v>
      </c>
      <c r="AM8" s="139" t="s">
        <v>153</v>
      </c>
      <c r="AN8" s="141" t="s">
        <v>45</v>
      </c>
    </row>
    <row r="9" spans="1:42" ht="100.5" customHeight="1" x14ac:dyDescent="0.25">
      <c r="A9" s="5"/>
      <c r="B9" s="6" t="s">
        <v>0</v>
      </c>
      <c r="C9" s="6"/>
      <c r="D9" s="104" t="s">
        <v>214</v>
      </c>
      <c r="E9" s="7" t="s">
        <v>180</v>
      </c>
      <c r="F9" s="91" t="s">
        <v>178</v>
      </c>
      <c r="G9" s="32" t="s">
        <v>185</v>
      </c>
      <c r="H9" s="7" t="s">
        <v>215</v>
      </c>
      <c r="I9" s="6" t="s">
        <v>10</v>
      </c>
      <c r="J9" s="145" t="s">
        <v>186</v>
      </c>
      <c r="K9" s="6" t="s">
        <v>69</v>
      </c>
      <c r="L9" s="6" t="s">
        <v>1</v>
      </c>
      <c r="M9" s="6" t="s">
        <v>17</v>
      </c>
      <c r="N9" s="6" t="s">
        <v>6</v>
      </c>
      <c r="O9" s="6" t="s">
        <v>70</v>
      </c>
      <c r="P9" s="6" t="s">
        <v>2</v>
      </c>
      <c r="Q9" s="6" t="s">
        <v>3</v>
      </c>
      <c r="R9" s="6" t="s">
        <v>125</v>
      </c>
      <c r="S9" s="6" t="s">
        <v>126</v>
      </c>
      <c r="T9" s="158" t="s">
        <v>212</v>
      </c>
      <c r="U9" s="8" t="s">
        <v>96</v>
      </c>
      <c r="V9" s="8" t="s">
        <v>117</v>
      </c>
      <c r="W9" s="8" t="s">
        <v>95</v>
      </c>
      <c r="X9" s="8" t="s">
        <v>93</v>
      </c>
      <c r="Y9" s="8" t="s">
        <v>94</v>
      </c>
      <c r="Z9" s="10"/>
      <c r="AA9" s="70"/>
      <c r="AJ9" s="66"/>
      <c r="AK9" s="142" t="s">
        <v>154</v>
      </c>
      <c r="AL9" s="142" t="s">
        <v>154</v>
      </c>
      <c r="AM9" s="142" t="s">
        <v>155</v>
      </c>
      <c r="AN9" s="143" t="s">
        <v>156</v>
      </c>
    </row>
    <row r="10" spans="1:42" x14ac:dyDescent="0.25">
      <c r="A10" s="9"/>
      <c r="B10" s="7" t="s">
        <v>78</v>
      </c>
      <c r="C10" s="7"/>
      <c r="D10" s="7" t="s">
        <v>79</v>
      </c>
      <c r="E10" s="7" t="s">
        <v>80</v>
      </c>
      <c r="F10" s="88" t="s">
        <v>81</v>
      </c>
      <c r="G10" s="60" t="s">
        <v>82</v>
      </c>
      <c r="H10" s="7" t="s">
        <v>80</v>
      </c>
      <c r="I10" s="7" t="s">
        <v>84</v>
      </c>
      <c r="J10" s="146" t="s">
        <v>85</v>
      </c>
      <c r="K10" s="7" t="s">
        <v>77</v>
      </c>
      <c r="L10" s="7" t="s">
        <v>81</v>
      </c>
      <c r="M10" s="7" t="s">
        <v>82</v>
      </c>
      <c r="N10" s="7"/>
      <c r="O10" s="7"/>
      <c r="P10" s="7" t="s">
        <v>88</v>
      </c>
      <c r="Q10" s="7" t="s">
        <v>89</v>
      </c>
      <c r="R10" s="104" t="s">
        <v>90</v>
      </c>
      <c r="S10" s="104" t="s">
        <v>83</v>
      </c>
      <c r="T10" s="104" t="s">
        <v>84</v>
      </c>
      <c r="U10" s="104" t="s">
        <v>85</v>
      </c>
      <c r="V10" s="104" t="s">
        <v>102</v>
      </c>
      <c r="W10" s="104" t="s">
        <v>77</v>
      </c>
      <c r="X10" s="104" t="s">
        <v>86</v>
      </c>
      <c r="Y10" s="104" t="s">
        <v>87</v>
      </c>
      <c r="Z10" s="83"/>
      <c r="AJ10" s="66"/>
      <c r="AK10" s="66"/>
      <c r="AL10" s="66"/>
      <c r="AM10" s="66"/>
    </row>
    <row r="11" spans="1:42" ht="77.25" customHeight="1" x14ac:dyDescent="0.45">
      <c r="A11" s="200" t="s">
        <v>203</v>
      </c>
      <c r="B11" s="200">
        <v>1</v>
      </c>
      <c r="C11" s="200">
        <v>9</v>
      </c>
      <c r="D11" s="201" t="s">
        <v>204</v>
      </c>
      <c r="E11" s="202" t="s">
        <v>72</v>
      </c>
      <c r="F11" s="203" t="s">
        <v>72</v>
      </c>
      <c r="G11" s="204"/>
      <c r="H11" s="205" t="s">
        <v>109</v>
      </c>
      <c r="I11" s="206"/>
      <c r="J11" s="206" t="s">
        <v>205</v>
      </c>
      <c r="K11" s="207" t="s">
        <v>205</v>
      </c>
      <c r="L11" s="200" t="s">
        <v>206</v>
      </c>
      <c r="M11" s="200">
        <v>1</v>
      </c>
      <c r="N11" s="200" t="s">
        <v>207</v>
      </c>
      <c r="O11" s="208">
        <v>1</v>
      </c>
      <c r="P11" s="200" t="s">
        <v>208</v>
      </c>
      <c r="Q11" s="200" t="s">
        <v>209</v>
      </c>
      <c r="R11" s="203" t="s">
        <v>210</v>
      </c>
      <c r="S11" s="209">
        <v>154089.64000000001</v>
      </c>
      <c r="T11" s="210">
        <v>0</v>
      </c>
      <c r="U11" s="211" t="s">
        <v>182</v>
      </c>
      <c r="V11" s="209">
        <v>0</v>
      </c>
      <c r="W11" s="212">
        <f>ROUND(ROUND(T11,2)*ROUND(M11,3),2)</f>
        <v>0</v>
      </c>
      <c r="X11" s="212">
        <f>ROUND(W11*IF(UPPER(U11)="20%",20,1)*IF(UPPER(U11)="18%",18,1)*IF(UPPER(U11)="10%",10,1)*IF(UPPER(U11)="НДС не облагается",0,1)/100,2)</f>
        <v>0</v>
      </c>
      <c r="Y11" s="212">
        <f>ROUND(X11+W11,2)</f>
        <v>0</v>
      </c>
      <c r="Z11" s="213">
        <f>IF(T11&gt;IF(V11=0,T11,V11),1,0)</f>
        <v>0</v>
      </c>
      <c r="AA11" s="213">
        <f t="shared" ref="AA11" si="0">Y11</f>
        <v>0</v>
      </c>
      <c r="AB11" s="213">
        <f t="shared" ref="AB11" si="1">X11</f>
        <v>0</v>
      </c>
      <c r="AC11" s="213">
        <f t="shared" ref="AC11" si="2">W11</f>
        <v>0</v>
      </c>
      <c r="AD11" s="214">
        <f t="shared" ref="AD11" si="3">IF(OR(ISBLANK(K11),K11="Укажите номер сертификата или выберите &lt;&lt;Нет&gt;&gt;"),1,0)</f>
        <v>1</v>
      </c>
      <c r="AE11" s="214">
        <f>IF(AND(E11="Да",OR(AND(F11 = "Да",ISBLANK(G11)),AND(F11 = "Да", G11 = "В соответствии с техническим заданием"),AND(F11 = "Нет",NOT(G11 = "В соответствии с техническим заданием")))),1,0)</f>
        <v>0</v>
      </c>
      <c r="AF11" s="215">
        <f>IF(AND(E11="Да",OR(AND(F11 = "Да",ISBLANK(H11)),AND(F11 = "Да", H11 = "В соответствии с техническим заданием"),AND(F11 = "Нет",NOT(H11 = "В соответствии с техническим заданием")))),1,0)</f>
        <v>0</v>
      </c>
      <c r="AG11" s="215">
        <f>IF(OR(AND(E11="Нет",F11="Нет"),AND(E11="Да",F11="Нет"),AND(E11="Да",F11="Да")),0,1)</f>
        <v>0</v>
      </c>
      <c r="AH11" s="215">
        <f>IF(AND(R11="Россия"),1,0)</f>
        <v>0</v>
      </c>
      <c r="AI11" s="215">
        <f>AA11*AH11</f>
        <v>0</v>
      </c>
      <c r="AJ11" s="72" t="s">
        <v>92</v>
      </c>
      <c r="AK11" s="66"/>
      <c r="AL11" s="66"/>
      <c r="AM11" s="66"/>
    </row>
    <row r="12" spans="1:42" ht="50.1" customHeight="1" x14ac:dyDescent="0.25">
      <c r="A12" s="164" t="s">
        <v>97</v>
      </c>
      <c r="B12" s="164"/>
      <c r="C12" s="164"/>
      <c r="D12" s="164"/>
      <c r="E12" s="164"/>
      <c r="F12" s="164"/>
      <c r="G12" s="164"/>
      <c r="H12" s="164"/>
      <c r="I12" s="164"/>
      <c r="J12" s="164"/>
      <c r="K12" s="164"/>
      <c r="L12" s="164"/>
      <c r="M12" s="164"/>
      <c r="N12" s="164"/>
      <c r="O12" s="164"/>
      <c r="P12" s="164"/>
      <c r="Q12" s="164"/>
      <c r="R12" s="164"/>
      <c r="S12" s="164"/>
      <c r="T12" s="164"/>
      <c r="U12" s="164"/>
      <c r="V12" s="164"/>
      <c r="W12" s="164"/>
      <c r="X12" s="165"/>
      <c r="Y12" s="103">
        <f>SUM(AA8:AA21)</f>
        <v>0</v>
      </c>
      <c r="Z12" s="85"/>
      <c r="AA12" s="84"/>
      <c r="AB12" s="84"/>
      <c r="AC12" s="84"/>
      <c r="AD12" s="84"/>
    </row>
    <row r="13" spans="1:42" ht="50.1" customHeight="1" x14ac:dyDescent="0.25">
      <c r="A13" s="166" t="s">
        <v>98</v>
      </c>
      <c r="B13" s="164"/>
      <c r="C13" s="164"/>
      <c r="D13" s="164"/>
      <c r="E13" s="164"/>
      <c r="F13" s="164"/>
      <c r="G13" s="164"/>
      <c r="H13" s="164"/>
      <c r="I13" s="164"/>
      <c r="J13" s="164"/>
      <c r="K13" s="164"/>
      <c r="L13" s="164"/>
      <c r="M13" s="164"/>
      <c r="N13" s="164"/>
      <c r="O13" s="164"/>
      <c r="P13" s="164"/>
      <c r="Q13" s="164"/>
      <c r="R13" s="164"/>
      <c r="S13" s="164"/>
      <c r="T13" s="164"/>
      <c r="U13" s="164"/>
      <c r="V13" s="164"/>
      <c r="W13" s="164"/>
      <c r="X13" s="165"/>
      <c r="Y13" s="103">
        <f>SUM(AC10:AC14)</f>
        <v>0</v>
      </c>
      <c r="Z13" s="85"/>
      <c r="AA13" s="84"/>
      <c r="AB13" s="84"/>
      <c r="AC13" s="84"/>
      <c r="AD13" s="84"/>
    </row>
    <row r="14" spans="1:42" ht="50.1" customHeight="1" x14ac:dyDescent="0.25">
      <c r="A14" s="166" t="s">
        <v>68</v>
      </c>
      <c r="B14" s="164"/>
      <c r="C14" s="164"/>
      <c r="D14" s="164"/>
      <c r="E14" s="164"/>
      <c r="F14" s="164"/>
      <c r="G14" s="164"/>
      <c r="H14" s="164"/>
      <c r="I14" s="164"/>
      <c r="J14" s="164"/>
      <c r="K14" s="164"/>
      <c r="L14" s="164"/>
      <c r="M14" s="164"/>
      <c r="N14" s="164"/>
      <c r="O14" s="164"/>
      <c r="P14" s="164"/>
      <c r="Q14" s="164"/>
      <c r="R14" s="164"/>
      <c r="S14" s="164"/>
      <c r="T14" s="164"/>
      <c r="U14" s="164"/>
      <c r="V14" s="164"/>
      <c r="W14" s="164"/>
      <c r="X14" s="165"/>
      <c r="Y14" s="103">
        <f>SUM(AB:AB)</f>
        <v>0</v>
      </c>
      <c r="Z14" s="85"/>
      <c r="AA14" s="84"/>
      <c r="AB14" s="84"/>
      <c r="AC14" s="84"/>
      <c r="AD14" s="84"/>
    </row>
    <row r="15" spans="1:42" ht="50.1" customHeight="1" x14ac:dyDescent="0.25">
      <c r="B15" s="138" t="s">
        <v>44</v>
      </c>
      <c r="C15" s="17"/>
      <c r="D15" s="76"/>
      <c r="E15" s="76"/>
      <c r="F15" s="76"/>
      <c r="G15" s="76"/>
      <c r="H15" s="76"/>
      <c r="I15" s="77"/>
      <c r="J15" s="77"/>
      <c r="K15" s="77"/>
      <c r="L15" s="77"/>
      <c r="M15" s="77"/>
      <c r="N15" s="77"/>
      <c r="O15" s="77"/>
      <c r="P15" s="77"/>
      <c r="Q15" s="77"/>
      <c r="R15" s="77"/>
      <c r="S15" s="77"/>
      <c r="T15" s="78"/>
      <c r="U15" s="78"/>
      <c r="V15" s="78"/>
      <c r="W15" s="78"/>
      <c r="X15" s="78"/>
      <c r="Y15" s="79"/>
      <c r="Z15" s="79"/>
    </row>
    <row r="16" spans="1:42" ht="50.1" customHeight="1" x14ac:dyDescent="0.25">
      <c r="B16" s="138" t="s">
        <v>45</v>
      </c>
      <c r="D16" s="80"/>
      <c r="E16" s="80"/>
      <c r="F16" s="80"/>
      <c r="G16" s="80"/>
      <c r="H16" s="80"/>
      <c r="I16" s="75"/>
      <c r="J16" s="75"/>
      <c r="K16" s="75"/>
      <c r="L16" s="75"/>
      <c r="M16" s="75"/>
      <c r="N16" s="75"/>
      <c r="O16" s="75"/>
      <c r="P16" s="75"/>
      <c r="Q16" s="75"/>
      <c r="R16" s="75"/>
      <c r="S16" s="75"/>
      <c r="T16" s="81"/>
      <c r="U16" s="81"/>
      <c r="V16" s="81"/>
      <c r="W16" s="81"/>
      <c r="X16" s="81"/>
      <c r="Y16" s="82"/>
      <c r="Z16" s="82"/>
    </row>
    <row r="17" spans="1:27" ht="50.1" customHeight="1" x14ac:dyDescent="0.25">
      <c r="H17" s="19"/>
      <c r="I17" s="18"/>
      <c r="J17" s="18"/>
      <c r="K17" s="18"/>
      <c r="T17" s="21"/>
      <c r="U17" s="21"/>
      <c r="V17" s="21"/>
      <c r="W17" s="21"/>
      <c r="X17" s="21"/>
      <c r="Y17" s="10"/>
      <c r="Z17" s="10"/>
    </row>
    <row r="18" spans="1:27" ht="50.1" customHeight="1" x14ac:dyDescent="0.25">
      <c r="A18" s="13"/>
      <c r="B18" s="13"/>
      <c r="C18" s="13"/>
      <c r="D18" s="1" t="s">
        <v>18</v>
      </c>
      <c r="E18" s="38"/>
      <c r="F18" s="38"/>
      <c r="G18" s="37"/>
      <c r="H18" s="216" t="s">
        <v>58</v>
      </c>
      <c r="I18" s="19"/>
      <c r="J18" s="19"/>
      <c r="K18" s="20"/>
      <c r="L18" s="14"/>
      <c r="M18" s="14"/>
      <c r="N18" s="14"/>
      <c r="O18" s="14"/>
      <c r="P18" s="14"/>
      <c r="Q18" s="14"/>
      <c r="R18" s="14"/>
      <c r="S18" s="14"/>
      <c r="T18" s="20"/>
      <c r="U18" s="20"/>
      <c r="V18" s="20"/>
      <c r="W18" s="20"/>
      <c r="X18" s="20"/>
      <c r="Y18" s="14"/>
      <c r="Z18" s="14"/>
      <c r="AA18" s="71"/>
    </row>
    <row r="19" spans="1:27" ht="50.1" customHeight="1" x14ac:dyDescent="0.25">
      <c r="D19" s="37" t="s">
        <v>7</v>
      </c>
      <c r="E19" s="1"/>
      <c r="F19" s="1"/>
      <c r="G19" s="1"/>
      <c r="H19" s="18"/>
      <c r="I19" s="19"/>
      <c r="J19" s="19"/>
      <c r="K19" s="18"/>
      <c r="T19" s="22"/>
      <c r="U19" s="22"/>
      <c r="V19" s="22"/>
      <c r="W19" s="22"/>
      <c r="X19" s="22"/>
    </row>
    <row r="20" spans="1:27" ht="50.1" customHeight="1" x14ac:dyDescent="0.25">
      <c r="D20" s="1" t="s">
        <v>8</v>
      </c>
      <c r="E20" s="1"/>
      <c r="F20" s="1"/>
      <c r="G20" s="1"/>
      <c r="H20" s="18"/>
      <c r="I20" s="19"/>
      <c r="J20" s="19"/>
      <c r="K20" s="18"/>
      <c r="T20" s="22"/>
      <c r="U20" s="22"/>
      <c r="V20" s="22"/>
      <c r="W20" s="22"/>
      <c r="X20" s="22"/>
    </row>
    <row r="21" spans="1:27" ht="50.1" customHeight="1" x14ac:dyDescent="0.25">
      <c r="H21" s="19"/>
      <c r="I21" s="18"/>
      <c r="J21" s="18"/>
      <c r="K21" s="18"/>
      <c r="T21" s="22"/>
      <c r="U21" s="22"/>
      <c r="V21" s="22"/>
      <c r="W21" s="22"/>
      <c r="X21" s="22"/>
      <c r="Y21" s="10"/>
      <c r="Z21" s="10"/>
    </row>
    <row r="22" spans="1:27" ht="50.1" customHeight="1" x14ac:dyDescent="0.25">
      <c r="H22" s="19"/>
      <c r="I22" s="18"/>
      <c r="J22" s="18"/>
      <c r="K22" s="18"/>
      <c r="T22" s="22"/>
      <c r="U22" s="22"/>
      <c r="V22" s="22"/>
      <c r="W22" s="22"/>
      <c r="X22" s="22"/>
      <c r="Y22" s="10"/>
      <c r="Z22" s="10"/>
    </row>
    <row r="23" spans="1:27" ht="50.1" customHeight="1" x14ac:dyDescent="0.25">
      <c r="H23" s="19"/>
      <c r="I23" s="18"/>
      <c r="J23" s="18"/>
      <c r="K23" s="18"/>
      <c r="T23" s="22"/>
      <c r="U23" s="22"/>
      <c r="V23" s="22"/>
      <c r="W23" s="22"/>
      <c r="X23" s="22"/>
      <c r="Y23" s="10"/>
      <c r="Z23" s="10"/>
    </row>
    <row r="24" spans="1:27" ht="50.1" customHeight="1" x14ac:dyDescent="0.25">
      <c r="H24" s="19"/>
      <c r="I24" s="18"/>
      <c r="J24" s="18"/>
      <c r="K24" s="18"/>
      <c r="T24" s="22"/>
      <c r="U24" s="22"/>
      <c r="V24" s="22"/>
      <c r="W24" s="22"/>
      <c r="X24" s="22"/>
      <c r="Y24" s="10"/>
      <c r="Z24" s="10"/>
    </row>
    <row r="25" spans="1:27" ht="50.1" customHeight="1" x14ac:dyDescent="0.25">
      <c r="H25" s="19"/>
      <c r="I25" s="18"/>
      <c r="J25" s="18"/>
      <c r="K25" s="18"/>
      <c r="T25" s="22"/>
      <c r="U25" s="22"/>
      <c r="V25" s="22"/>
      <c r="W25" s="22"/>
      <c r="X25" s="22"/>
      <c r="Y25" s="10"/>
      <c r="Z25" s="10"/>
    </row>
    <row r="26" spans="1:27" ht="50.1" customHeight="1" x14ac:dyDescent="0.25">
      <c r="H26" s="19"/>
      <c r="I26" s="18"/>
      <c r="J26" s="18"/>
      <c r="K26" s="18"/>
      <c r="T26" s="22"/>
      <c r="U26" s="22"/>
      <c r="V26" s="22"/>
      <c r="W26" s="22"/>
      <c r="X26" s="22"/>
      <c r="Y26" s="10"/>
      <c r="Z26" s="10"/>
    </row>
    <row r="27" spans="1:27" ht="50.1" customHeight="1" x14ac:dyDescent="0.25">
      <c r="H27" s="19"/>
      <c r="I27" s="18"/>
      <c r="J27" s="18"/>
      <c r="K27" s="18"/>
      <c r="T27" s="22"/>
      <c r="U27" s="22"/>
      <c r="V27" s="22"/>
      <c r="W27" s="22"/>
      <c r="X27" s="22"/>
      <c r="Y27" s="10"/>
      <c r="Z27" s="10"/>
    </row>
    <row r="28" spans="1:27" ht="50.1" customHeight="1" x14ac:dyDescent="0.25">
      <c r="H28" s="19"/>
      <c r="I28" s="18"/>
      <c r="J28" s="18"/>
      <c r="K28" s="18"/>
      <c r="T28" s="22"/>
      <c r="U28" s="22"/>
      <c r="V28" s="22"/>
      <c r="W28" s="22"/>
      <c r="X28" s="22"/>
      <c r="Y28" s="10"/>
      <c r="Z28" s="10"/>
    </row>
    <row r="29" spans="1:27" ht="50.1" customHeight="1" x14ac:dyDescent="0.25">
      <c r="H29" s="19"/>
      <c r="I29" s="18"/>
      <c r="J29" s="18"/>
      <c r="K29" s="18"/>
      <c r="T29" s="22"/>
      <c r="U29" s="22"/>
      <c r="V29" s="22"/>
      <c r="W29" s="22"/>
      <c r="X29" s="22"/>
      <c r="Y29" s="10"/>
      <c r="Z29" s="10"/>
    </row>
    <row r="30" spans="1:27" ht="50.1" customHeight="1" x14ac:dyDescent="0.25">
      <c r="H30" s="19"/>
      <c r="I30" s="18"/>
      <c r="J30" s="18"/>
      <c r="K30" s="18"/>
      <c r="T30" s="22"/>
      <c r="U30" s="22"/>
      <c r="V30" s="22"/>
      <c r="W30" s="22"/>
      <c r="X30" s="22"/>
      <c r="Y30" s="10"/>
      <c r="Z30" s="10"/>
    </row>
    <row r="31" spans="1:27" ht="50.1" customHeight="1" x14ac:dyDescent="0.25">
      <c r="H31" s="19"/>
      <c r="I31" s="18"/>
      <c r="J31" s="18"/>
      <c r="K31" s="18"/>
      <c r="T31" s="22"/>
      <c r="U31" s="22"/>
      <c r="V31" s="22"/>
      <c r="W31" s="22"/>
      <c r="X31" s="22"/>
      <c r="Y31" s="10"/>
      <c r="Z31" s="10"/>
    </row>
    <row r="32" spans="1:27" ht="50.1" customHeight="1" x14ac:dyDescent="0.25">
      <c r="H32" s="19"/>
      <c r="I32" s="18"/>
      <c r="J32" s="18"/>
      <c r="K32" s="18"/>
      <c r="T32" s="22"/>
      <c r="U32" s="22"/>
      <c r="V32" s="22"/>
      <c r="W32" s="22"/>
      <c r="X32" s="22"/>
      <c r="Y32" s="10"/>
      <c r="Z32" s="10"/>
    </row>
    <row r="33" spans="8:26" ht="50.1" customHeight="1" x14ac:dyDescent="0.25">
      <c r="H33" s="19"/>
      <c r="I33" s="18"/>
      <c r="J33" s="18"/>
      <c r="K33" s="18"/>
      <c r="T33" s="22"/>
      <c r="U33" s="22"/>
      <c r="V33" s="22"/>
      <c r="W33" s="22"/>
      <c r="X33" s="22"/>
      <c r="Y33" s="10"/>
      <c r="Z33" s="10"/>
    </row>
    <row r="34" spans="8:26" ht="50.1" customHeight="1" x14ac:dyDescent="0.25">
      <c r="H34" s="19"/>
      <c r="I34" s="18"/>
      <c r="J34" s="18"/>
      <c r="K34" s="18"/>
      <c r="T34" s="22"/>
      <c r="U34" s="22"/>
      <c r="V34" s="22"/>
      <c r="W34" s="22"/>
      <c r="X34" s="22"/>
      <c r="Y34" s="10"/>
      <c r="Z34" s="10"/>
    </row>
    <row r="35" spans="8:26" ht="50.1" customHeight="1" x14ac:dyDescent="0.25">
      <c r="H35" s="19"/>
      <c r="I35" s="18"/>
      <c r="J35" s="18"/>
      <c r="K35" s="18"/>
      <c r="T35" s="22"/>
      <c r="U35" s="22"/>
      <c r="V35" s="22"/>
      <c r="W35" s="22"/>
      <c r="X35" s="22"/>
      <c r="Y35" s="10"/>
      <c r="Z35" s="10"/>
    </row>
    <row r="36" spans="8:26" ht="50.1" customHeight="1" x14ac:dyDescent="0.25">
      <c r="H36" s="19"/>
      <c r="I36" s="18"/>
      <c r="J36" s="18"/>
      <c r="K36" s="18"/>
      <c r="T36" s="22"/>
      <c r="U36" s="22"/>
      <c r="V36" s="22"/>
      <c r="W36" s="22"/>
      <c r="X36" s="22"/>
      <c r="Y36" s="10"/>
      <c r="Z36" s="10"/>
    </row>
    <row r="37" spans="8:26" ht="50.1" customHeight="1" x14ac:dyDescent="0.25">
      <c r="H37" s="19"/>
      <c r="I37" s="18"/>
      <c r="J37" s="18"/>
      <c r="K37" s="18"/>
      <c r="T37" s="22"/>
      <c r="U37" s="22"/>
      <c r="V37" s="22"/>
      <c r="W37" s="22"/>
      <c r="X37" s="22"/>
      <c r="Y37" s="10"/>
      <c r="Z37" s="10"/>
    </row>
    <row r="38" spans="8:26" ht="50.1" customHeight="1" x14ac:dyDescent="0.25">
      <c r="H38" s="19"/>
      <c r="I38" s="18"/>
      <c r="J38" s="18"/>
      <c r="K38" s="18"/>
      <c r="T38" s="22"/>
      <c r="U38" s="22"/>
      <c r="V38" s="22"/>
      <c r="W38" s="22"/>
      <c r="X38" s="22"/>
      <c r="Y38" s="10"/>
      <c r="Z38" s="10"/>
    </row>
    <row r="39" spans="8:26" ht="50.1" customHeight="1" x14ac:dyDescent="0.25">
      <c r="H39" s="19"/>
      <c r="I39" s="18"/>
      <c r="J39" s="18"/>
      <c r="K39" s="18"/>
      <c r="T39" s="22"/>
      <c r="U39" s="22"/>
      <c r="V39" s="22"/>
      <c r="W39" s="22"/>
      <c r="X39" s="22"/>
      <c r="Y39" s="10"/>
      <c r="Z39" s="10"/>
    </row>
    <row r="40" spans="8:26" ht="50.1" customHeight="1" x14ac:dyDescent="0.25">
      <c r="H40" s="19"/>
      <c r="I40" s="18"/>
      <c r="J40" s="18"/>
      <c r="K40" s="18"/>
      <c r="T40" s="22"/>
      <c r="U40" s="22"/>
      <c r="V40" s="22"/>
      <c r="W40" s="22"/>
      <c r="X40" s="22"/>
      <c r="Y40" s="10"/>
      <c r="Z40" s="10"/>
    </row>
    <row r="41" spans="8:26" ht="50.1" customHeight="1" x14ac:dyDescent="0.25">
      <c r="H41" s="19"/>
      <c r="I41" s="18"/>
      <c r="J41" s="18"/>
      <c r="K41" s="18"/>
      <c r="T41" s="22"/>
      <c r="U41" s="22"/>
      <c r="V41" s="22"/>
      <c r="W41" s="22"/>
      <c r="X41" s="22"/>
      <c r="Y41" s="10"/>
      <c r="Z41" s="10"/>
    </row>
    <row r="42" spans="8:26" ht="50.1" customHeight="1" x14ac:dyDescent="0.25">
      <c r="H42" s="19"/>
      <c r="I42" s="18"/>
      <c r="J42" s="18"/>
      <c r="K42" s="18"/>
      <c r="T42" s="22"/>
      <c r="U42" s="22"/>
      <c r="V42" s="22"/>
      <c r="W42" s="22"/>
      <c r="X42" s="22"/>
      <c r="Y42" s="10"/>
      <c r="Z42" s="10"/>
    </row>
    <row r="43" spans="8:26" ht="50.1" customHeight="1" x14ac:dyDescent="0.25">
      <c r="H43" s="19"/>
      <c r="I43" s="18"/>
      <c r="J43" s="18"/>
      <c r="K43" s="18"/>
      <c r="T43" s="22"/>
      <c r="U43" s="22"/>
      <c r="V43" s="22"/>
      <c r="W43" s="22"/>
      <c r="X43" s="22"/>
      <c r="Y43" s="10"/>
      <c r="Z43" s="10"/>
    </row>
    <row r="44" spans="8:26" ht="50.1" customHeight="1" x14ac:dyDescent="0.25">
      <c r="H44" s="19"/>
      <c r="I44" s="18"/>
      <c r="J44" s="18"/>
      <c r="K44" s="18"/>
      <c r="T44" s="22"/>
      <c r="U44" s="22"/>
      <c r="V44" s="22"/>
      <c r="W44" s="22"/>
      <c r="X44" s="22"/>
      <c r="Y44" s="10"/>
      <c r="Z44" s="10"/>
    </row>
    <row r="45" spans="8:26" ht="50.1" customHeight="1" x14ac:dyDescent="0.25">
      <c r="H45" s="19"/>
      <c r="I45" s="18"/>
      <c r="J45" s="18"/>
      <c r="K45" s="18"/>
      <c r="T45" s="22"/>
      <c r="U45" s="22"/>
      <c r="V45" s="22"/>
      <c r="W45" s="22"/>
      <c r="X45" s="22"/>
      <c r="Y45" s="10"/>
      <c r="Z45" s="10"/>
    </row>
    <row r="46" spans="8:26" ht="50.1" customHeight="1" x14ac:dyDescent="0.25">
      <c r="H46" s="19"/>
      <c r="I46" s="18"/>
      <c r="J46" s="18"/>
      <c r="K46" s="18"/>
      <c r="T46" s="22"/>
      <c r="U46" s="22"/>
      <c r="V46" s="22"/>
      <c r="W46" s="22"/>
      <c r="X46" s="22"/>
      <c r="Y46" s="10"/>
      <c r="Z46" s="10"/>
    </row>
    <row r="47" spans="8:26" ht="50.1" customHeight="1" x14ac:dyDescent="0.25">
      <c r="H47" s="19"/>
      <c r="I47" s="18"/>
      <c r="J47" s="18"/>
      <c r="K47" s="18"/>
      <c r="T47" s="22"/>
      <c r="U47" s="22"/>
      <c r="V47" s="22"/>
      <c r="W47" s="22"/>
      <c r="X47" s="22"/>
      <c r="Y47" s="10"/>
      <c r="Z47" s="10"/>
    </row>
    <row r="48" spans="8:26"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1"/>
      <c r="Z757" s="11"/>
    </row>
    <row r="758" spans="8:26" ht="50.1" customHeight="1" x14ac:dyDescent="0.25">
      <c r="H758" s="19"/>
      <c r="I758" s="18"/>
      <c r="J758" s="18"/>
      <c r="K758" s="18"/>
      <c r="T758" s="22"/>
      <c r="U758" s="22"/>
      <c r="V758" s="22"/>
      <c r="W758" s="22"/>
      <c r="X758" s="22"/>
      <c r="Y758" s="11"/>
      <c r="Z758" s="11"/>
    </row>
    <row r="759" spans="8:26" ht="50.1" customHeight="1" x14ac:dyDescent="0.25">
      <c r="H759" s="19"/>
      <c r="I759" s="18"/>
      <c r="J759" s="18"/>
      <c r="K759" s="18"/>
      <c r="T759" s="22"/>
      <c r="U759" s="22"/>
      <c r="V759" s="22"/>
      <c r="W759" s="22"/>
      <c r="X759" s="22"/>
      <c r="Y759" s="11"/>
      <c r="Z759" s="11"/>
    </row>
    <row r="760" spans="8:26" ht="50.1" customHeight="1" x14ac:dyDescent="0.25">
      <c r="H760" s="19"/>
      <c r="I760" s="18"/>
      <c r="J760" s="18"/>
      <c r="K760" s="18"/>
      <c r="T760" s="22"/>
      <c r="U760" s="22"/>
      <c r="V760" s="22"/>
      <c r="W760" s="22"/>
      <c r="X760" s="22"/>
      <c r="Y760" s="11"/>
      <c r="Z760" s="11"/>
    </row>
    <row r="761" spans="8:26" ht="50.1" customHeight="1" x14ac:dyDescent="0.25">
      <c r="H761" s="19"/>
      <c r="I761" s="18"/>
      <c r="J761" s="18"/>
      <c r="K761" s="18"/>
      <c r="T761" s="22"/>
      <c r="U761" s="22"/>
      <c r="V761" s="22"/>
      <c r="W761" s="22"/>
      <c r="X761" s="22"/>
      <c r="Y761" s="11"/>
      <c r="Z761" s="11"/>
    </row>
    <row r="762" spans="8:26" ht="50.1" customHeight="1" x14ac:dyDescent="0.25">
      <c r="H762" s="19"/>
      <c r="I762" s="18"/>
      <c r="J762" s="18"/>
      <c r="K762" s="18"/>
      <c r="T762" s="22"/>
      <c r="U762" s="22"/>
      <c r="V762" s="22"/>
      <c r="W762" s="22"/>
      <c r="X762" s="22"/>
      <c r="Y762" s="11"/>
      <c r="Z762" s="11"/>
    </row>
    <row r="763" spans="8:26" ht="50.1" customHeight="1" x14ac:dyDescent="0.25">
      <c r="H763" s="19"/>
      <c r="I763" s="18"/>
      <c r="J763" s="18"/>
      <c r="K763" s="18"/>
      <c r="T763" s="22"/>
      <c r="U763" s="22"/>
      <c r="V763" s="22"/>
      <c r="W763" s="22"/>
      <c r="X763" s="22"/>
      <c r="Y763" s="11"/>
      <c r="Z763" s="11"/>
    </row>
    <row r="764" spans="8:26" ht="50.1" customHeight="1" x14ac:dyDescent="0.25">
      <c r="H764" s="19"/>
      <c r="I764" s="18"/>
      <c r="J764" s="18"/>
      <c r="K764" s="18"/>
      <c r="T764" s="22"/>
      <c r="U764" s="22"/>
      <c r="V764" s="22"/>
      <c r="W764" s="22"/>
      <c r="X764" s="22"/>
      <c r="Y764" s="11"/>
      <c r="Z764" s="11"/>
    </row>
    <row r="765" spans="8:26" ht="50.1" customHeight="1" x14ac:dyDescent="0.25">
      <c r="H765" s="19"/>
      <c r="I765" s="18"/>
      <c r="J765" s="18"/>
      <c r="K765" s="18"/>
      <c r="T765" s="22"/>
      <c r="U765" s="22"/>
      <c r="V765" s="22"/>
      <c r="W765" s="22"/>
      <c r="X765" s="22"/>
      <c r="Y765" s="11"/>
      <c r="Z765" s="11"/>
    </row>
    <row r="766" spans="8:26" ht="50.1" customHeight="1" x14ac:dyDescent="0.25">
      <c r="H766" s="19"/>
      <c r="I766" s="18"/>
      <c r="J766" s="18"/>
      <c r="K766" s="18"/>
      <c r="T766" s="22"/>
      <c r="U766" s="22"/>
      <c r="V766" s="22"/>
      <c r="W766" s="22"/>
      <c r="X766" s="22"/>
      <c r="Y766" s="11"/>
      <c r="Z766" s="11"/>
    </row>
    <row r="767" spans="8:26" ht="50.1" customHeight="1" x14ac:dyDescent="0.25">
      <c r="H767" s="19"/>
      <c r="I767" s="18"/>
      <c r="J767" s="18"/>
      <c r="K767" s="18"/>
      <c r="T767" s="22"/>
      <c r="U767" s="22"/>
      <c r="V767" s="22"/>
      <c r="W767" s="22"/>
      <c r="X767" s="22"/>
      <c r="Y767" s="11"/>
      <c r="Z767" s="11"/>
    </row>
    <row r="768" spans="8:26" ht="50.1" customHeight="1" x14ac:dyDescent="0.25">
      <c r="H768" s="19"/>
      <c r="I768" s="18"/>
      <c r="J768" s="18"/>
      <c r="K768" s="18"/>
      <c r="T768" s="22"/>
      <c r="U768" s="22"/>
      <c r="V768" s="22"/>
      <c r="W768" s="22"/>
      <c r="X768" s="22"/>
      <c r="Y768" s="11"/>
      <c r="Z768" s="11"/>
    </row>
    <row r="769" spans="8:26" ht="50.1" customHeight="1" x14ac:dyDescent="0.25">
      <c r="H769" s="19"/>
      <c r="I769" s="18"/>
      <c r="J769" s="18"/>
      <c r="K769" s="18"/>
      <c r="T769" s="22"/>
      <c r="U769" s="22"/>
      <c r="V769" s="22"/>
      <c r="W769" s="22"/>
      <c r="X769" s="22"/>
      <c r="Y769" s="11"/>
      <c r="Z769" s="11"/>
    </row>
    <row r="770" spans="8:26" ht="50.1" customHeight="1" x14ac:dyDescent="0.25">
      <c r="H770" s="19"/>
      <c r="I770" s="18"/>
      <c r="J770" s="18"/>
      <c r="K770" s="18"/>
      <c r="T770" s="22"/>
      <c r="U770" s="22"/>
      <c r="V770" s="22"/>
      <c r="W770" s="22"/>
      <c r="X770" s="22"/>
      <c r="Y770" s="11"/>
      <c r="Z770" s="11"/>
    </row>
    <row r="771" spans="8:26" ht="50.1" customHeight="1" x14ac:dyDescent="0.25">
      <c r="H771" s="19"/>
      <c r="I771" s="18"/>
      <c r="J771" s="18"/>
      <c r="K771" s="18"/>
      <c r="T771" s="22"/>
      <c r="U771" s="22"/>
      <c r="V771" s="22"/>
      <c r="W771" s="22"/>
      <c r="X771" s="22"/>
      <c r="Y771" s="11"/>
      <c r="Z771" s="11"/>
    </row>
    <row r="772" spans="8:26" ht="50.1" customHeight="1" x14ac:dyDescent="0.25">
      <c r="H772" s="19"/>
      <c r="I772" s="18"/>
      <c r="J772" s="18"/>
      <c r="K772" s="18"/>
      <c r="T772" s="22"/>
      <c r="U772" s="22"/>
      <c r="V772" s="22"/>
      <c r="W772" s="22"/>
      <c r="X772" s="22"/>
      <c r="Y772" s="11"/>
      <c r="Z772" s="11"/>
    </row>
    <row r="773" spans="8:26" ht="50.1" customHeight="1" x14ac:dyDescent="0.25">
      <c r="H773" s="19"/>
      <c r="I773" s="18"/>
      <c r="J773" s="18"/>
      <c r="K773" s="18"/>
      <c r="T773" s="22"/>
      <c r="U773" s="22"/>
      <c r="V773" s="22"/>
      <c r="W773" s="22"/>
      <c r="X773" s="22"/>
      <c r="Y773" s="11"/>
      <c r="Z773" s="11"/>
    </row>
    <row r="774" spans="8:26" ht="50.1" customHeight="1" x14ac:dyDescent="0.25">
      <c r="H774" s="19"/>
      <c r="I774" s="18"/>
      <c r="J774" s="18"/>
      <c r="K774" s="18"/>
      <c r="T774" s="22"/>
      <c r="U774" s="22"/>
      <c r="V774" s="22"/>
      <c r="W774" s="22"/>
      <c r="X774" s="22"/>
      <c r="Y774" s="11"/>
      <c r="Z774" s="11"/>
    </row>
    <row r="775" spans="8:26" ht="50.1" customHeight="1" x14ac:dyDescent="0.25">
      <c r="H775" s="19"/>
      <c r="I775" s="18"/>
      <c r="J775" s="18"/>
      <c r="K775" s="18"/>
      <c r="T775" s="22"/>
      <c r="U775" s="22"/>
      <c r="V775" s="22"/>
      <c r="W775" s="22"/>
      <c r="X775" s="22"/>
      <c r="Y775" s="11"/>
      <c r="Z775" s="11"/>
    </row>
    <row r="776" spans="8:26" ht="50.1" customHeight="1" x14ac:dyDescent="0.25">
      <c r="H776" s="19"/>
      <c r="I776" s="18"/>
      <c r="J776" s="18"/>
      <c r="K776" s="18"/>
      <c r="T776" s="22"/>
      <c r="U776" s="22"/>
      <c r="V776" s="22"/>
      <c r="W776" s="22"/>
      <c r="X776" s="22"/>
      <c r="Y776" s="11"/>
      <c r="Z776" s="11"/>
    </row>
    <row r="777" spans="8:26" ht="50.1" customHeight="1" x14ac:dyDescent="0.25">
      <c r="H777" s="19"/>
      <c r="I777" s="18"/>
      <c r="J777" s="18"/>
      <c r="K777" s="18"/>
      <c r="T777" s="22"/>
      <c r="U777" s="22"/>
      <c r="V777" s="22"/>
      <c r="W777" s="22"/>
      <c r="X777" s="22"/>
      <c r="Y777" s="11"/>
      <c r="Z777" s="11"/>
    </row>
    <row r="778" spans="8:26" ht="50.1" customHeight="1" x14ac:dyDescent="0.25">
      <c r="H778" s="19"/>
      <c r="I778" s="18"/>
      <c r="J778" s="18"/>
      <c r="K778" s="18"/>
      <c r="T778" s="22"/>
      <c r="U778" s="22"/>
      <c r="V778" s="22"/>
      <c r="W778" s="22"/>
      <c r="X778" s="22"/>
      <c r="Y778" s="11"/>
      <c r="Z778" s="11"/>
    </row>
    <row r="779" spans="8:26" ht="50.1" customHeight="1" x14ac:dyDescent="0.25">
      <c r="H779" s="19"/>
      <c r="I779" s="18"/>
      <c r="J779" s="18"/>
      <c r="K779" s="18"/>
      <c r="T779" s="22"/>
      <c r="U779" s="22"/>
      <c r="V779" s="22"/>
      <c r="W779" s="22"/>
      <c r="X779" s="22"/>
      <c r="Y779" s="11"/>
      <c r="Z779" s="11"/>
    </row>
    <row r="780" spans="8:26" ht="50.1" customHeight="1" x14ac:dyDescent="0.25">
      <c r="H780" s="19"/>
      <c r="I780" s="18"/>
      <c r="J780" s="18"/>
      <c r="K780" s="18"/>
      <c r="T780" s="22"/>
      <c r="U780" s="22"/>
      <c r="V780" s="22"/>
      <c r="W780" s="22"/>
      <c r="X780" s="22"/>
      <c r="Y780" s="11"/>
      <c r="Z780" s="11"/>
    </row>
    <row r="781" spans="8:26" ht="50.1" customHeight="1" x14ac:dyDescent="0.25">
      <c r="H781" s="19"/>
      <c r="I781" s="18"/>
      <c r="J781" s="18"/>
      <c r="K781" s="18"/>
      <c r="T781" s="22"/>
      <c r="U781" s="22"/>
      <c r="V781" s="22"/>
      <c r="W781" s="22"/>
      <c r="X781" s="22"/>
      <c r="Y781" s="11"/>
      <c r="Z781" s="11"/>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Y997" s="11"/>
      <c r="Z997" s="11"/>
    </row>
    <row r="998" spans="8:26" ht="50.1" customHeight="1" x14ac:dyDescent="0.25">
      <c r="Y998" s="11"/>
      <c r="Z998" s="11"/>
    </row>
    <row r="999" spans="8:26" ht="50.1" customHeight="1" x14ac:dyDescent="0.25">
      <c r="Y999" s="11"/>
      <c r="Z999" s="11"/>
    </row>
    <row r="1000" spans="8:26" ht="50.1" customHeight="1" x14ac:dyDescent="0.25">
      <c r="Y1000" s="11"/>
      <c r="Z1000" s="11"/>
    </row>
    <row r="1001" spans="8:26" ht="50.1" customHeight="1" x14ac:dyDescent="0.25">
      <c r="Y1001" s="11"/>
      <c r="Z1001" s="11"/>
    </row>
    <row r="1002" spans="8:26" ht="50.1" customHeight="1" x14ac:dyDescent="0.25">
      <c r="Y1002" s="11"/>
      <c r="Z1002" s="11"/>
    </row>
    <row r="1003" spans="8:26" ht="50.1" customHeight="1" x14ac:dyDescent="0.25">
      <c r="Y1003" s="11"/>
      <c r="Z1003" s="11"/>
    </row>
    <row r="1004" spans="8:26" ht="50.1" customHeight="1" x14ac:dyDescent="0.25">
      <c r="Y1004" s="11"/>
      <c r="Z1004" s="11"/>
    </row>
    <row r="1005" spans="8:26" ht="50.1" customHeight="1" x14ac:dyDescent="0.25">
      <c r="Y1005" s="11"/>
      <c r="Z1005" s="11"/>
    </row>
    <row r="1006" spans="8:26" ht="50.1" customHeight="1" x14ac:dyDescent="0.25">
      <c r="Y1006" s="11"/>
      <c r="Z1006" s="11"/>
    </row>
    <row r="1007" spans="8:26" ht="50.1" customHeight="1" x14ac:dyDescent="0.25">
      <c r="Y1007" s="11"/>
      <c r="Z1007" s="11"/>
    </row>
    <row r="1008" spans="8: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H18" name="ПодписантФИО"/>
    <protectedRange sqref="R11" name="ППРФ925_1"/>
    <protectedRange sqref="I11:K11" name="Диапазон2_1_2"/>
    <protectedRange sqref="T11:U11" name="Диапазон3_1_1"/>
    <protectedRange sqref="G11" name="Диапазон2_1_1_1"/>
    <protectedRange sqref="F11" name="Диапазон8_1"/>
  </protectedRanges>
  <mergeCells count="16">
    <mergeCell ref="AK1:AP2"/>
    <mergeCell ref="H5:Y5"/>
    <mergeCell ref="A12:X12"/>
    <mergeCell ref="A13:X13"/>
    <mergeCell ref="A14:X14"/>
    <mergeCell ref="AE8:AH8"/>
    <mergeCell ref="H1:Q1"/>
    <mergeCell ref="B3:D3"/>
    <mergeCell ref="B6:D6"/>
    <mergeCell ref="E6:M6"/>
    <mergeCell ref="H2:Q2"/>
    <mergeCell ref="F8:Y8"/>
    <mergeCell ref="H3:Q3"/>
    <mergeCell ref="H4:Y4"/>
    <mergeCell ref="H7:Q7"/>
    <mergeCell ref="AE7:AH7"/>
  </mergeCells>
  <conditionalFormatting sqref="T11">
    <cfRule type="expression" dxfId="1" priority="2">
      <formula>T11&gt;IF(#REF!=0,T11,#REF!)</formula>
    </cfRule>
  </conditionalFormatting>
  <conditionalFormatting sqref="Y11">
    <cfRule type="expression" dxfId="0" priority="1">
      <formula>$Y$11&gt;$S$11</formula>
    </cfRule>
  </conditionalFormatting>
  <dataValidations count="5">
    <dataValidation type="list" sqref="J11:K11">
      <formula1>$AO$3:$AP$3</formula1>
    </dataValidation>
    <dataValidation type="list" allowBlank="1" showInputMessage="1" showErrorMessage="1" sqref="R11">
      <formula1>$AL$5:$AM$5</formula1>
    </dataValidation>
    <dataValidation sqref="G11:H11"/>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$AL$3:$AN$3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$AL$4:$AM$4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76" t="s">
        <v>128</v>
      </c>
      <c r="B1" s="176"/>
      <c r="C1" s="176"/>
      <c r="D1" s="176"/>
      <c r="E1" s="176"/>
      <c r="F1" s="176"/>
      <c r="G1" s="176"/>
    </row>
    <row r="2" spans="1:7" ht="53.45" customHeight="1" thickBot="1" x14ac:dyDescent="0.3">
      <c r="A2" s="177" t="s">
        <v>129</v>
      </c>
      <c r="B2" s="177"/>
      <c r="C2" s="177"/>
      <c r="D2" s="177"/>
      <c r="E2" s="177"/>
      <c r="F2" s="177"/>
      <c r="G2" s="177"/>
    </row>
    <row r="3" spans="1:7" ht="57.75" thickBot="1" x14ac:dyDescent="0.3">
      <c r="A3" s="111" t="s">
        <v>29</v>
      </c>
      <c r="B3" s="112" t="s">
        <v>130</v>
      </c>
      <c r="C3" s="112" t="s">
        <v>131</v>
      </c>
      <c r="D3" s="112" t="s">
        <v>132</v>
      </c>
      <c r="E3" s="112" t="s">
        <v>133</v>
      </c>
      <c r="F3" s="112" t="s">
        <v>134</v>
      </c>
      <c r="G3" s="112" t="s">
        <v>135</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78" t="s">
        <v>136</v>
      </c>
      <c r="B6" s="179"/>
      <c r="C6" s="180"/>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81" t="s">
        <v>137</v>
      </c>
      <c r="B10" s="181"/>
      <c r="C10" s="181"/>
      <c r="D10" s="181"/>
      <c r="E10" s="181"/>
      <c r="F10" s="181"/>
      <c r="G10" s="181"/>
    </row>
    <row r="11" spans="1:7" ht="14.45" x14ac:dyDescent="0.3">
      <c r="A11" s="114"/>
      <c r="B11" s="115"/>
      <c r="C11" s="115"/>
      <c r="D11" s="115"/>
      <c r="E11" s="115"/>
      <c r="F11" s="115"/>
      <c r="G11" s="115"/>
    </row>
    <row r="12" spans="1:7" x14ac:dyDescent="0.25">
      <c r="A12" s="116" t="s">
        <v>138</v>
      </c>
      <c r="B12" s="115"/>
      <c r="C12" s="115"/>
      <c r="D12" s="115"/>
      <c r="E12" s="115"/>
      <c r="F12" s="115"/>
      <c r="G12" s="115"/>
    </row>
    <row r="13" spans="1:7" x14ac:dyDescent="0.25">
      <c r="A13" s="116" t="s">
        <v>139</v>
      </c>
      <c r="B13" s="115"/>
      <c r="C13" s="115"/>
      <c r="D13" s="115"/>
      <c r="E13" s="115"/>
      <c r="F13" s="115"/>
      <c r="G13" s="115"/>
    </row>
    <row r="14" spans="1:7" x14ac:dyDescent="0.25">
      <c r="A14" s="116" t="s">
        <v>140</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101</v>
      </c>
      <c r="G1" s="185"/>
      <c r="H1" s="185"/>
      <c r="I1" s="185"/>
    </row>
    <row r="2" spans="1:17" ht="18.75" x14ac:dyDescent="0.3">
      <c r="B2" s="28" t="s">
        <v>57</v>
      </c>
      <c r="G2" s="33"/>
      <c r="H2" s="33"/>
      <c r="I2" s="33"/>
    </row>
    <row r="3" spans="1:17" ht="21.75" customHeight="1" x14ac:dyDescent="0.25">
      <c r="B3" s="169" t="str">
        <f>'1.1.'!B3</f>
        <v>Запрос предложений в электронной форме</v>
      </c>
      <c r="C3" s="169"/>
      <c r="D3" s="169"/>
      <c r="E3" s="16" t="s">
        <v>16</v>
      </c>
      <c r="F3" s="16">
        <f>'1.1.'!D4</f>
        <v>241296</v>
      </c>
    </row>
    <row r="4" spans="1:17" ht="23.25" customHeight="1" x14ac:dyDescent="0.3">
      <c r="B4" s="169" t="s">
        <v>46</v>
      </c>
      <c r="C4" s="169"/>
      <c r="D4" s="169"/>
      <c r="E4" s="186"/>
      <c r="F4" s="186"/>
      <c r="G4" s="186"/>
      <c r="H4" s="186"/>
      <c r="M4" s="4">
        <f>SUM(L5:L23)</f>
        <v>0</v>
      </c>
      <c r="N4" s="4">
        <f>M4*18/118</f>
        <v>0</v>
      </c>
    </row>
    <row r="5" spans="1:17" s="4" customFormat="1" ht="27" customHeight="1" x14ac:dyDescent="0.3">
      <c r="A5" s="1"/>
      <c r="B5" s="1"/>
      <c r="C5" s="1"/>
      <c r="D5" s="29" t="s">
        <v>27</v>
      </c>
      <c r="E5" s="2"/>
      <c r="F5" s="2"/>
      <c r="G5" s="18"/>
      <c r="H5" s="19"/>
      <c r="I5" s="18"/>
      <c r="J5" s="18"/>
      <c r="K5" s="1"/>
      <c r="L5" s="23"/>
      <c r="O5" s="1"/>
      <c r="P5" s="1"/>
      <c r="Q5" s="1"/>
    </row>
    <row r="6" spans="1:17" s="4" customFormat="1" ht="38.25" customHeight="1" x14ac:dyDescent="0.25">
      <c r="A6" s="1"/>
      <c r="B6" s="182" t="s">
        <v>47</v>
      </c>
      <c r="C6" s="182"/>
      <c r="D6" s="182"/>
      <c r="E6" s="182"/>
      <c r="F6" s="182"/>
      <c r="G6" s="182"/>
      <c r="H6" s="183"/>
      <c r="I6" s="183"/>
      <c r="J6" s="183"/>
      <c r="K6" s="183"/>
      <c r="L6" s="23"/>
      <c r="M6" s="23" t="s">
        <v>32</v>
      </c>
      <c r="O6" s="1"/>
      <c r="P6" s="1"/>
      <c r="Q6" s="1"/>
    </row>
    <row r="7" spans="1:17" s="4" customFormat="1" ht="34.5" customHeight="1" x14ac:dyDescent="0.25">
      <c r="A7" s="1"/>
      <c r="B7" s="30"/>
      <c r="C7" s="30"/>
      <c r="D7" s="30"/>
      <c r="E7" s="30"/>
      <c r="F7" s="30"/>
      <c r="G7" s="30"/>
      <c r="H7" s="30"/>
      <c r="I7" s="30"/>
      <c r="J7" s="30"/>
      <c r="K7" s="30"/>
      <c r="L7" s="23"/>
      <c r="M7" s="23" t="s">
        <v>33</v>
      </c>
      <c r="O7" s="1"/>
      <c r="P7" s="1"/>
      <c r="Q7" s="1"/>
    </row>
    <row r="8" spans="1:17" s="4" customFormat="1" ht="27" customHeight="1" x14ac:dyDescent="0.3">
      <c r="A8" s="1"/>
      <c r="B8" s="1"/>
      <c r="C8" s="1"/>
      <c r="D8" s="29" t="s">
        <v>26</v>
      </c>
      <c r="E8" s="2"/>
      <c r="F8" s="2"/>
      <c r="G8" s="18"/>
      <c r="H8" s="19"/>
      <c r="I8" s="18"/>
      <c r="J8" s="18"/>
      <c r="K8" s="1"/>
      <c r="L8" s="23"/>
      <c r="M8" s="4" t="s">
        <v>54</v>
      </c>
      <c r="O8" s="1"/>
      <c r="P8" s="1"/>
      <c r="Q8" s="1"/>
    </row>
    <row r="9" spans="1:17" s="4" customFormat="1" ht="42" customHeight="1" x14ac:dyDescent="0.25">
      <c r="A9" s="1"/>
      <c r="B9" s="182" t="s">
        <v>60</v>
      </c>
      <c r="C9" s="182"/>
      <c r="D9" s="182"/>
      <c r="E9" s="182"/>
      <c r="F9" s="182"/>
      <c r="G9" s="182"/>
      <c r="H9" s="184"/>
      <c r="I9" s="184"/>
      <c r="J9" s="184"/>
      <c r="K9" s="184"/>
      <c r="L9" s="23"/>
      <c r="O9" s="1"/>
      <c r="P9" s="1"/>
      <c r="Q9" s="1"/>
    </row>
    <row r="10" spans="1:17" s="4" customFormat="1" ht="33.75" customHeight="1" x14ac:dyDescent="0.25">
      <c r="A10" s="1"/>
      <c r="B10" s="1" t="s">
        <v>48</v>
      </c>
      <c r="C10" s="1"/>
      <c r="D10" s="2"/>
      <c r="E10" s="2"/>
      <c r="F10" s="2"/>
      <c r="G10" s="18"/>
      <c r="H10" s="19"/>
      <c r="I10" s="36" t="s">
        <v>54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49</v>
      </c>
      <c r="O11" s="1"/>
      <c r="P11" s="1"/>
      <c r="Q11" s="1"/>
    </row>
    <row r="12" spans="1:17" s="4" customFormat="1" ht="27" customHeight="1" x14ac:dyDescent="0.3">
      <c r="A12" s="1"/>
      <c r="B12" s="1"/>
      <c r="C12" s="13"/>
      <c r="D12" s="31" t="s">
        <v>31</v>
      </c>
      <c r="E12" s="27"/>
      <c r="F12" s="27"/>
      <c r="G12" s="27"/>
      <c r="H12" s="27"/>
      <c r="I12" s="18"/>
      <c r="J12" s="18"/>
      <c r="K12" s="1"/>
      <c r="L12" s="23"/>
      <c r="M12" s="4" t="s">
        <v>50</v>
      </c>
      <c r="O12" s="1"/>
      <c r="P12" s="1"/>
      <c r="Q12" s="1"/>
    </row>
    <row r="13" spans="1:17" s="4" customFormat="1" ht="27" customHeight="1" x14ac:dyDescent="0.25">
      <c r="A13" s="1"/>
      <c r="B13" s="56" t="s">
        <v>53</v>
      </c>
      <c r="C13" s="13"/>
      <c r="D13" s="27"/>
      <c r="E13" s="27"/>
      <c r="F13" s="27"/>
      <c r="G13" s="27"/>
      <c r="H13" s="57" t="s">
        <v>50</v>
      </c>
      <c r="I13" s="18"/>
      <c r="J13" s="18"/>
      <c r="K13" s="1"/>
      <c r="L13" s="23"/>
      <c r="O13" s="1"/>
      <c r="P13" s="1"/>
      <c r="Q13" s="1"/>
    </row>
    <row r="14" spans="1:17" s="4" customFormat="1" ht="29.25" customHeight="1" x14ac:dyDescent="0.25">
      <c r="A14" s="1"/>
      <c r="B14" s="6" t="s">
        <v>29</v>
      </c>
      <c r="C14" s="1"/>
      <c r="D14" s="7" t="s">
        <v>28</v>
      </c>
      <c r="E14" s="7" t="s">
        <v>91</v>
      </c>
      <c r="F14" s="6" t="s">
        <v>17</v>
      </c>
      <c r="G14" s="7" t="s">
        <v>30</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18</v>
      </c>
      <c r="E21" s="38" t="s">
        <v>59</v>
      </c>
      <c r="F21" s="37"/>
      <c r="G21" s="37"/>
      <c r="H21" s="18" t="s">
        <v>58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8" sqref="C8"/>
    </sheetView>
  </sheetViews>
  <sheetFormatPr defaultRowHeight="15" x14ac:dyDescent="0.25"/>
  <cols>
    <col min="1" max="1" width="34.42578125" customWidth="1"/>
    <col min="2" max="2" width="36.85546875" customWidth="1"/>
  </cols>
  <sheetData>
    <row r="1" spans="1:13" s="15" customFormat="1" ht="18.75" x14ac:dyDescent="0.3">
      <c r="A1" s="28" t="s">
        <v>101</v>
      </c>
    </row>
    <row r="2" spans="1:13" s="15" customFormat="1" ht="18.75" x14ac:dyDescent="0.3">
      <c r="A2" s="28" t="s">
        <v>55</v>
      </c>
    </row>
    <row r="3" spans="1:13" ht="15.75" x14ac:dyDescent="0.25">
      <c r="B3" s="34" t="str">
        <f>'1.1.'!B3</f>
        <v>Запрос предложений в электронной форме</v>
      </c>
      <c r="C3" s="144" t="s">
        <v>16</v>
      </c>
      <c r="D3" s="144">
        <f>'1.1.'!D4</f>
        <v>241296</v>
      </c>
      <c r="E3" s="1"/>
    </row>
    <row r="4" spans="1:13" ht="18.75" x14ac:dyDescent="0.3">
      <c r="B4" s="34"/>
      <c r="C4" s="187"/>
      <c r="D4" s="187"/>
      <c r="E4" s="187"/>
      <c r="F4" s="187"/>
      <c r="G4" s="187"/>
      <c r="H4" s="187"/>
      <c r="I4" s="187"/>
      <c r="J4" s="187"/>
      <c r="K4" s="187"/>
      <c r="L4" s="187"/>
      <c r="M4" s="187"/>
    </row>
    <row r="6" spans="1:13" ht="15.75" x14ac:dyDescent="0.25">
      <c r="A6" s="169"/>
      <c r="B6" s="169"/>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18</v>
      </c>
      <c r="B38" s="38" t="s">
        <v>59</v>
      </c>
      <c r="C38" s="37"/>
      <c r="D38" s="37"/>
      <c r="E38" s="18" t="s">
        <v>58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8"/>
  <sheetViews>
    <sheetView topLeftCell="A7" zoomScaleNormal="100" zoomScaleSheetLayoutView="82" workbookViewId="0">
      <selection activeCell="B19" sqref="B19"/>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101</v>
      </c>
    </row>
    <row r="2" spans="1:2" ht="18.75" x14ac:dyDescent="0.3">
      <c r="A2" s="28" t="s">
        <v>56</v>
      </c>
    </row>
    <row r="3" spans="1:2" ht="15.75" x14ac:dyDescent="0.25">
      <c r="A3" s="35" t="str">
        <f>CONCATENATE('1.1.'!B3," №")</f>
        <v>Запрос предложений в электронной форме №</v>
      </c>
      <c r="B3" s="16">
        <f>'1.1.'!D4</f>
        <v>241296</v>
      </c>
    </row>
    <row r="4" spans="1:2" ht="18.75" x14ac:dyDescent="0.3">
      <c r="A4" s="34" t="s">
        <v>46</v>
      </c>
      <c r="B4" s="73"/>
    </row>
    <row r="5" spans="1:2" x14ac:dyDescent="0.25">
      <c r="A5" s="55" t="s">
        <v>19</v>
      </c>
      <c r="B5" s="74"/>
    </row>
    <row r="6" spans="1:2" x14ac:dyDescent="0.25">
      <c r="A6" s="55" t="s">
        <v>20</v>
      </c>
      <c r="B6" s="74"/>
    </row>
    <row r="7" spans="1:2" x14ac:dyDescent="0.25">
      <c r="A7" s="55" t="s">
        <v>114</v>
      </c>
      <c r="B7" s="59"/>
    </row>
    <row r="8" spans="1:2" x14ac:dyDescent="0.25">
      <c r="A8" s="55" t="s">
        <v>115</v>
      </c>
      <c r="B8" s="59"/>
    </row>
    <row r="9" spans="1:2" x14ac:dyDescent="0.25">
      <c r="A9" s="55" t="s">
        <v>21</v>
      </c>
      <c r="B9" s="59"/>
    </row>
    <row r="10" spans="1:2" x14ac:dyDescent="0.25">
      <c r="A10" s="55" t="s">
        <v>25</v>
      </c>
      <c r="B10" s="59"/>
    </row>
    <row r="11" spans="1:2" x14ac:dyDescent="0.25">
      <c r="A11" s="55" t="s">
        <v>11</v>
      </c>
      <c r="B11" s="59"/>
    </row>
    <row r="12" spans="1:2" x14ac:dyDescent="0.25">
      <c r="A12" s="55" t="s">
        <v>12</v>
      </c>
      <c r="B12" s="59"/>
    </row>
    <row r="13" spans="1:2" x14ac:dyDescent="0.25">
      <c r="A13" s="55" t="s">
        <v>22</v>
      </c>
      <c r="B13" s="59"/>
    </row>
    <row r="14" spans="1:2" x14ac:dyDescent="0.25">
      <c r="A14" s="55" t="s">
        <v>23</v>
      </c>
      <c r="B14" s="59"/>
    </row>
    <row r="15" spans="1:2" x14ac:dyDescent="0.25">
      <c r="A15" s="55" t="s">
        <v>13</v>
      </c>
      <c r="B15" s="59"/>
    </row>
    <row r="16" spans="1:2" x14ac:dyDescent="0.25">
      <c r="A16" s="55" t="s">
        <v>24</v>
      </c>
      <c r="B16" s="59"/>
    </row>
    <row r="17" spans="1:2" x14ac:dyDescent="0.25">
      <c r="A17" s="55" t="s">
        <v>14</v>
      </c>
      <c r="B17" s="59"/>
    </row>
    <row r="18" spans="1:2" x14ac:dyDescent="0.25">
      <c r="A18" s="97" t="s">
        <v>15</v>
      </c>
      <c r="B18" s="59"/>
    </row>
    <row r="19" spans="1:2" s="96" customFormat="1" x14ac:dyDescent="0.25">
      <c r="A19" s="155" t="s">
        <v>196</v>
      </c>
      <c r="B19" s="154"/>
    </row>
    <row r="20" spans="1:2" s="96" customFormat="1" x14ac:dyDescent="0.25">
      <c r="A20" s="97" t="s">
        <v>118</v>
      </c>
      <c r="B20" s="98"/>
    </row>
    <row r="21" spans="1:2" s="96" customFormat="1" x14ac:dyDescent="0.25">
      <c r="A21" s="97" t="s">
        <v>120</v>
      </c>
      <c r="B21" s="98"/>
    </row>
    <row r="22" spans="1:2" x14ac:dyDescent="0.25">
      <c r="A22" s="97" t="s">
        <v>103</v>
      </c>
      <c r="B22" s="42" t="s">
        <v>104</v>
      </c>
    </row>
    <row r="23" spans="1:2" x14ac:dyDescent="0.25">
      <c r="A23" s="97" t="s">
        <v>105</v>
      </c>
      <c r="B23" s="42" t="s">
        <v>106</v>
      </c>
    </row>
    <row r="24" spans="1:2" x14ac:dyDescent="0.25">
      <c r="A24" s="97" t="s">
        <v>107</v>
      </c>
      <c r="B24" s="42"/>
    </row>
    <row r="25" spans="1:2" s="96" customFormat="1" x14ac:dyDescent="0.25">
      <c r="A25" s="97" t="s">
        <v>142</v>
      </c>
      <c r="B25" s="126"/>
    </row>
    <row r="26" spans="1:2" s="96" customFormat="1" x14ac:dyDescent="0.25">
      <c r="A26" s="97" t="s">
        <v>143</v>
      </c>
      <c r="B26" s="126"/>
    </row>
    <row r="27" spans="1:2" s="96" customFormat="1" x14ac:dyDescent="0.25">
      <c r="A27" s="97" t="s">
        <v>144</v>
      </c>
      <c r="B27" s="126"/>
    </row>
    <row r="28" spans="1:2" s="96" customFormat="1" x14ac:dyDescent="0.25">
      <c r="A28" s="97" t="s">
        <v>145</v>
      </c>
      <c r="B28" s="126"/>
    </row>
    <row r="29" spans="1:2" s="96" customFormat="1" x14ac:dyDescent="0.25">
      <c r="A29" s="97" t="s">
        <v>146</v>
      </c>
      <c r="B29" s="126"/>
    </row>
    <row r="30" spans="1:2" s="96" customFormat="1" x14ac:dyDescent="0.25">
      <c r="A30" s="97" t="s">
        <v>147</v>
      </c>
      <c r="B30" s="126"/>
    </row>
    <row r="31" spans="1:2" s="96" customFormat="1" x14ac:dyDescent="0.25">
      <c r="A31" s="155" t="s">
        <v>194</v>
      </c>
      <c r="B31" s="156"/>
    </row>
    <row r="32" spans="1:2" s="96" customFormat="1" ht="30" x14ac:dyDescent="0.25">
      <c r="A32" s="157" t="s">
        <v>148</v>
      </c>
      <c r="B32" s="126"/>
    </row>
    <row r="33" spans="1:2" s="96" customFormat="1" x14ac:dyDescent="0.25">
      <c r="A33" s="97" t="s">
        <v>149</v>
      </c>
      <c r="B33" s="126"/>
    </row>
    <row r="34" spans="1:2" x14ac:dyDescent="0.25">
      <c r="A34" s="12"/>
      <c r="B34" s="12"/>
    </row>
    <row r="35" spans="1:2" x14ac:dyDescent="0.25">
      <c r="A35" s="44" t="s">
        <v>18</v>
      </c>
      <c r="B35" s="38" t="s">
        <v>65</v>
      </c>
    </row>
    <row r="36" spans="1:2" x14ac:dyDescent="0.25">
      <c r="A36" s="54" t="s">
        <v>7</v>
      </c>
      <c r="B36" s="44"/>
    </row>
    <row r="37" spans="1:2" x14ac:dyDescent="0.25">
      <c r="A37" s="44" t="s">
        <v>8</v>
      </c>
      <c r="B37" s="18"/>
    </row>
    <row r="38" spans="1:2" x14ac:dyDescent="0.25">
      <c r="A38" s="44"/>
      <c r="B38" s="18"/>
    </row>
  </sheetData>
  <sheetProtection password="DCF5" sheet="1" objects="1" scenarios="1" insertHyperlinks="0"/>
  <protectedRanges>
    <protectedRange sqref="A36" name="Диапазон4_1"/>
    <protectedRange sqref="B35" name="Диапазон3_1"/>
    <protectedRange sqref="B4:B33"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5"/>
  <sheetViews>
    <sheetView topLeftCell="A31" zoomScale="85" zoomScaleNormal="85" workbookViewId="0">
      <selection activeCell="A51" sqref="A51:XFD5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95" t="s">
        <v>116</v>
      </c>
      <c r="B1" s="195"/>
    </row>
    <row r="2" spans="1:2" ht="17.45" customHeight="1" x14ac:dyDescent="0.25">
      <c r="A2" s="191" t="s">
        <v>62</v>
      </c>
      <c r="B2" s="191"/>
    </row>
    <row r="3" spans="1:2" x14ac:dyDescent="0.25">
      <c r="A3" s="189" t="s">
        <v>34</v>
      </c>
      <c r="B3" s="189"/>
    </row>
    <row r="4" spans="1:2" x14ac:dyDescent="0.25">
      <c r="A4" s="189" t="s">
        <v>176</v>
      </c>
      <c r="B4" s="189"/>
    </row>
    <row r="5" spans="1:2" ht="15.75" customHeight="1" x14ac:dyDescent="0.25">
      <c r="A5" s="192" t="s">
        <v>187</v>
      </c>
      <c r="B5" s="192"/>
    </row>
    <row r="6" spans="1:2" s="61" customFormat="1" ht="15.75" customHeight="1" x14ac:dyDescent="0.25">
      <c r="A6" s="192" t="s">
        <v>188</v>
      </c>
      <c r="B6" s="192"/>
    </row>
    <row r="7" spans="1:2" x14ac:dyDescent="0.25">
      <c r="A7" s="189" t="s">
        <v>159</v>
      </c>
      <c r="B7" s="189"/>
    </row>
    <row r="8" spans="1:2" x14ac:dyDescent="0.25">
      <c r="A8" s="189" t="s">
        <v>160</v>
      </c>
      <c r="B8" s="189"/>
    </row>
    <row r="9" spans="1:2" x14ac:dyDescent="0.25">
      <c r="A9" s="189" t="s">
        <v>175</v>
      </c>
      <c r="B9" s="189"/>
    </row>
    <row r="10" spans="1:2" x14ac:dyDescent="0.25">
      <c r="A10" s="189" t="s">
        <v>174</v>
      </c>
      <c r="B10" s="189"/>
    </row>
    <row r="11" spans="1:2" ht="30.75" customHeight="1" x14ac:dyDescent="0.25">
      <c r="A11" s="189" t="s">
        <v>161</v>
      </c>
      <c r="B11" s="189"/>
    </row>
    <row r="12" spans="1:2" s="61" customFormat="1" ht="36.75" customHeight="1" x14ac:dyDescent="0.25">
      <c r="A12" s="196" t="s">
        <v>189</v>
      </c>
      <c r="B12" s="196"/>
    </row>
    <row r="13" spans="1:2" ht="15" customHeight="1" x14ac:dyDescent="0.25">
      <c r="A13" s="190"/>
      <c r="B13" s="190"/>
    </row>
    <row r="14" spans="1:2" x14ac:dyDescent="0.25">
      <c r="A14" s="189" t="s">
        <v>61</v>
      </c>
      <c r="B14" s="189"/>
    </row>
    <row r="15" spans="1:2" s="61" customFormat="1" ht="120" customHeight="1" x14ac:dyDescent="0.25">
      <c r="A15" s="196" t="s">
        <v>192</v>
      </c>
      <c r="B15" s="196"/>
    </row>
    <row r="16" spans="1:2" ht="162.75" customHeight="1" x14ac:dyDescent="0.25">
      <c r="A16" s="192" t="s">
        <v>198</v>
      </c>
      <c r="B16" s="192"/>
    </row>
    <row r="17" spans="1:2" ht="87.75" customHeight="1" x14ac:dyDescent="0.25">
      <c r="A17" s="193" t="s">
        <v>173</v>
      </c>
      <c r="B17" s="193"/>
    </row>
    <row r="18" spans="1:2" ht="133.5" customHeight="1" x14ac:dyDescent="0.25">
      <c r="A18" s="192" t="s">
        <v>190</v>
      </c>
      <c r="B18" s="192"/>
    </row>
    <row r="19" spans="1:2" s="61" customFormat="1" ht="55.5" customHeight="1" x14ac:dyDescent="0.25">
      <c r="A19" s="192" t="s">
        <v>199</v>
      </c>
      <c r="B19" s="197"/>
    </row>
    <row r="20" spans="1:2" s="61" customFormat="1" ht="50.25" customHeight="1" x14ac:dyDescent="0.25">
      <c r="A20" s="193" t="s">
        <v>172</v>
      </c>
      <c r="B20" s="193"/>
    </row>
    <row r="21" spans="1:2" ht="80.25" customHeight="1" x14ac:dyDescent="0.25">
      <c r="A21" s="194" t="s">
        <v>193</v>
      </c>
      <c r="B21" s="194"/>
    </row>
    <row r="22" spans="1:2" s="61" customFormat="1" ht="100.5" customHeight="1" x14ac:dyDescent="0.25">
      <c r="A22" s="192" t="s">
        <v>191</v>
      </c>
      <c r="B22" s="192"/>
    </row>
    <row r="23" spans="1:2" s="61" customFormat="1" ht="17.45" customHeight="1" x14ac:dyDescent="0.25">
      <c r="A23" s="105"/>
      <c r="B23" s="105"/>
    </row>
    <row r="24" spans="1:2" ht="42.75" customHeight="1" x14ac:dyDescent="0.25">
      <c r="A24" s="191" t="s">
        <v>100</v>
      </c>
      <c r="B24" s="191"/>
    </row>
    <row r="25" spans="1:2" ht="36.75" customHeight="1" x14ac:dyDescent="0.25">
      <c r="A25" s="189" t="s">
        <v>51</v>
      </c>
      <c r="B25" s="189"/>
    </row>
    <row r="26" spans="1:2" ht="33" customHeight="1" x14ac:dyDescent="0.25">
      <c r="A26" s="189" t="s">
        <v>42</v>
      </c>
      <c r="B26" s="189"/>
    </row>
    <row r="27" spans="1:2" ht="127.5" customHeight="1" x14ac:dyDescent="0.25">
      <c r="A27" s="189" t="s">
        <v>63</v>
      </c>
      <c r="B27" s="189"/>
    </row>
    <row r="28" spans="1:2" ht="82.15" customHeight="1" x14ac:dyDescent="0.25">
      <c r="A28" s="189" t="s">
        <v>171</v>
      </c>
      <c r="B28" s="189"/>
    </row>
    <row r="29" spans="1:2" ht="15" x14ac:dyDescent="0.25">
      <c r="A29" s="190"/>
      <c r="B29" s="190"/>
    </row>
    <row r="30" spans="1:2" ht="48.75" customHeight="1" x14ac:dyDescent="0.25">
      <c r="A30" s="191" t="s">
        <v>64</v>
      </c>
      <c r="B30" s="191"/>
    </row>
    <row r="31" spans="1:2" x14ac:dyDescent="0.25">
      <c r="A31" s="194" t="s">
        <v>43</v>
      </c>
      <c r="B31" s="194"/>
    </row>
    <row r="32" spans="1:2" s="61" customFormat="1" x14ac:dyDescent="0.25">
      <c r="A32" s="109"/>
      <c r="B32" s="109"/>
    </row>
    <row r="33" spans="1:2" ht="15.6" customHeight="1" x14ac:dyDescent="0.25">
      <c r="A33" s="191" t="s">
        <v>127</v>
      </c>
      <c r="B33" s="191"/>
    </row>
    <row r="34" spans="1:2" x14ac:dyDescent="0.25">
      <c r="A34" s="194" t="s">
        <v>35</v>
      </c>
      <c r="B34" s="194"/>
    </row>
    <row r="35" spans="1:2" ht="15" x14ac:dyDescent="0.25">
      <c r="A35" s="190"/>
      <c r="B35" s="190"/>
    </row>
    <row r="36" spans="1:2" x14ac:dyDescent="0.25">
      <c r="A36" s="188" t="s">
        <v>36</v>
      </c>
      <c r="B36" s="188"/>
    </row>
    <row r="37" spans="1:2" s="147" customFormat="1" x14ac:dyDescent="0.25">
      <c r="A37" s="148" t="s">
        <v>19</v>
      </c>
      <c r="B37" s="149" t="s">
        <v>37</v>
      </c>
    </row>
    <row r="38" spans="1:2" s="147" customFormat="1" x14ac:dyDescent="0.25">
      <c r="A38" s="148" t="s">
        <v>20</v>
      </c>
      <c r="B38" s="149" t="s">
        <v>38</v>
      </c>
    </row>
    <row r="39" spans="1:2" s="147" customFormat="1" x14ac:dyDescent="0.25">
      <c r="A39" s="148" t="s">
        <v>114</v>
      </c>
      <c r="B39" s="149" t="s">
        <v>39</v>
      </c>
    </row>
    <row r="40" spans="1:2" s="147" customFormat="1" x14ac:dyDescent="0.25">
      <c r="A40" s="148" t="s">
        <v>115</v>
      </c>
      <c r="B40" s="149">
        <v>192174</v>
      </c>
    </row>
    <row r="41" spans="1:2" s="147" customFormat="1" x14ac:dyDescent="0.25">
      <c r="A41" s="148" t="s">
        <v>21</v>
      </c>
      <c r="B41" s="149" t="s">
        <v>40</v>
      </c>
    </row>
    <row r="42" spans="1:2" s="147" customFormat="1" x14ac:dyDescent="0.25">
      <c r="A42" s="148" t="s">
        <v>25</v>
      </c>
      <c r="B42" s="149">
        <v>190000</v>
      </c>
    </row>
    <row r="43" spans="1:2" s="147" customFormat="1" x14ac:dyDescent="0.25">
      <c r="A43" s="148" t="s">
        <v>11</v>
      </c>
      <c r="B43" s="149">
        <v>7008696530</v>
      </c>
    </row>
    <row r="44" spans="1:2" s="147" customFormat="1" x14ac:dyDescent="0.25">
      <c r="A44" s="148" t="s">
        <v>12</v>
      </c>
      <c r="B44" s="149">
        <v>700101001</v>
      </c>
    </row>
    <row r="45" spans="1:2" s="147" customFormat="1" x14ac:dyDescent="0.25">
      <c r="A45" s="148" t="s">
        <v>22</v>
      </c>
      <c r="B45" s="149">
        <v>60220223</v>
      </c>
    </row>
    <row r="46" spans="1:2" s="147" customFormat="1" x14ac:dyDescent="0.25">
      <c r="A46" s="148" t="s">
        <v>23</v>
      </c>
      <c r="B46" s="150">
        <v>1092246100049</v>
      </c>
    </row>
    <row r="47" spans="1:2" s="147" customFormat="1" x14ac:dyDescent="0.25">
      <c r="A47" s="148" t="s">
        <v>13</v>
      </c>
      <c r="B47" s="150">
        <v>4.0700000035999998E+19</v>
      </c>
    </row>
    <row r="48" spans="1:2" s="147" customFormat="1" x14ac:dyDescent="0.25">
      <c r="A48" s="148" t="s">
        <v>24</v>
      </c>
      <c r="B48" s="150">
        <v>3.00008104E+19</v>
      </c>
    </row>
    <row r="49" spans="1:2" s="147" customFormat="1" x14ac:dyDescent="0.25">
      <c r="A49" s="148" t="s">
        <v>14</v>
      </c>
      <c r="B49" s="149" t="s">
        <v>41</v>
      </c>
    </row>
    <row r="50" spans="1:2" s="147" customFormat="1" x14ac:dyDescent="0.25">
      <c r="A50" s="148" t="s">
        <v>15</v>
      </c>
      <c r="B50" s="150">
        <v>42599144</v>
      </c>
    </row>
    <row r="51" spans="1:2" s="147" customFormat="1" x14ac:dyDescent="0.25">
      <c r="A51" s="151" t="s">
        <v>196</v>
      </c>
      <c r="B51" s="150" t="s">
        <v>110</v>
      </c>
    </row>
    <row r="52" spans="1:2" s="147" customFormat="1" x14ac:dyDescent="0.25">
      <c r="A52" s="148" t="s">
        <v>118</v>
      </c>
      <c r="B52" s="149" t="s">
        <v>119</v>
      </c>
    </row>
    <row r="53" spans="1:2" s="147" customFormat="1" x14ac:dyDescent="0.25">
      <c r="A53" s="148" t="s">
        <v>120</v>
      </c>
      <c r="B53" s="149" t="s">
        <v>121</v>
      </c>
    </row>
    <row r="54" spans="1:2" s="147" customFormat="1" x14ac:dyDescent="0.25">
      <c r="A54" s="148" t="s">
        <v>103</v>
      </c>
      <c r="B54" s="149" t="s">
        <v>111</v>
      </c>
    </row>
    <row r="55" spans="1:2" s="147" customFormat="1" x14ac:dyDescent="0.25">
      <c r="A55" s="148" t="s">
        <v>105</v>
      </c>
      <c r="B55" s="149" t="s">
        <v>112</v>
      </c>
    </row>
    <row r="56" spans="1:2" s="147" customFormat="1" x14ac:dyDescent="0.25">
      <c r="A56" s="148" t="s">
        <v>107</v>
      </c>
      <c r="B56" s="152" t="s">
        <v>113</v>
      </c>
    </row>
    <row r="57" spans="1:2" s="147" customFormat="1" x14ac:dyDescent="0.25">
      <c r="A57" s="148" t="s">
        <v>142</v>
      </c>
      <c r="B57" s="150" t="s">
        <v>110</v>
      </c>
    </row>
    <row r="58" spans="1:2" s="147" customFormat="1" x14ac:dyDescent="0.25">
      <c r="A58" s="148" t="s">
        <v>143</v>
      </c>
      <c r="B58" s="148">
        <v>405000000</v>
      </c>
    </row>
    <row r="59" spans="1:2" s="147" customFormat="1" x14ac:dyDescent="0.25">
      <c r="A59" s="148" t="s">
        <v>144</v>
      </c>
      <c r="B59" s="148">
        <v>40380000</v>
      </c>
    </row>
    <row r="60" spans="1:2" s="147" customFormat="1" x14ac:dyDescent="0.25">
      <c r="A60" s="148" t="s">
        <v>145</v>
      </c>
      <c r="B60" s="148">
        <v>4210014</v>
      </c>
    </row>
    <row r="61" spans="1:2" s="147" customFormat="1" x14ac:dyDescent="0.25">
      <c r="A61" s="148" t="s">
        <v>146</v>
      </c>
      <c r="B61" s="148">
        <v>16</v>
      </c>
    </row>
    <row r="62" spans="1:2" s="147" customFormat="1" x14ac:dyDescent="0.25">
      <c r="A62" s="148" t="s">
        <v>147</v>
      </c>
      <c r="B62" s="148">
        <v>12165</v>
      </c>
    </row>
    <row r="63" spans="1:2" s="147" customFormat="1" x14ac:dyDescent="0.25">
      <c r="A63" s="151" t="s">
        <v>194</v>
      </c>
      <c r="B63" s="151" t="s">
        <v>195</v>
      </c>
    </row>
    <row r="64" spans="1:2" s="147" customFormat="1" x14ac:dyDescent="0.25">
      <c r="A64" s="148" t="s">
        <v>148</v>
      </c>
      <c r="B64" s="148" t="s">
        <v>49</v>
      </c>
    </row>
    <row r="65" spans="1:2" s="147" customFormat="1" x14ac:dyDescent="0.25">
      <c r="A65" s="148" t="s">
        <v>149</v>
      </c>
      <c r="B65" s="153" t="s">
        <v>151</v>
      </c>
    </row>
  </sheetData>
  <mergeCells count="34">
    <mergeCell ref="A31:B31"/>
    <mergeCell ref="A33:B33"/>
    <mergeCell ref="A34:B34"/>
    <mergeCell ref="A35:B35"/>
    <mergeCell ref="A8:B8"/>
    <mergeCell ref="A9:B9"/>
    <mergeCell ref="A10:B10"/>
    <mergeCell ref="A14:B14"/>
    <mergeCell ref="A15:B15"/>
    <mergeCell ref="A12:B12"/>
    <mergeCell ref="A19:B19"/>
    <mergeCell ref="A7:B7"/>
    <mergeCell ref="A1:B1"/>
    <mergeCell ref="A2:B2"/>
    <mergeCell ref="A3:B3"/>
    <mergeCell ref="A4:B4"/>
    <mergeCell ref="A5:B5"/>
    <mergeCell ref="A6:B6"/>
    <mergeCell ref="A36:B36"/>
    <mergeCell ref="A11:B11"/>
    <mergeCell ref="A13:B13"/>
    <mergeCell ref="A29:B29"/>
    <mergeCell ref="A24:B24"/>
    <mergeCell ref="A16:B16"/>
    <mergeCell ref="A17:B17"/>
    <mergeCell ref="A18:B18"/>
    <mergeCell ref="A25:B25"/>
    <mergeCell ref="A26:B26"/>
    <mergeCell ref="A27:B27"/>
    <mergeCell ref="A28:B28"/>
    <mergeCell ref="A22:B22"/>
    <mergeCell ref="A21:B21"/>
    <mergeCell ref="A20:B20"/>
    <mergeCell ref="A30:B30"/>
  </mergeCells>
  <hyperlinks>
    <hyperlink ref="B56" r:id="rId1" display="mailto:ivanov@mail.ru"/>
    <hyperlink ref="B65"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19" zoomScale="85" zoomScaleNormal="85" workbookViewId="0">
      <selection activeCell="A11" sqref="A11:B11"/>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5" t="s">
        <v>116</v>
      </c>
      <c r="B1" s="195"/>
    </row>
    <row r="2" spans="1:2" ht="18.75" x14ac:dyDescent="0.25">
      <c r="A2" s="191" t="s">
        <v>62</v>
      </c>
      <c r="B2" s="191"/>
    </row>
    <row r="3" spans="1:2" x14ac:dyDescent="0.25">
      <c r="A3" s="189" t="s">
        <v>34</v>
      </c>
      <c r="B3" s="189"/>
    </row>
    <row r="4" spans="1:2" x14ac:dyDescent="0.25">
      <c r="A4" s="189" t="s">
        <v>158</v>
      </c>
      <c r="B4" s="189"/>
    </row>
    <row r="5" spans="1:2" x14ac:dyDescent="0.25">
      <c r="A5" s="189" t="s">
        <v>159</v>
      </c>
      <c r="B5" s="189"/>
    </row>
    <row r="6" spans="1:2" x14ac:dyDescent="0.25">
      <c r="A6" s="189" t="s">
        <v>160</v>
      </c>
      <c r="B6" s="189"/>
    </row>
    <row r="7" spans="1:2" ht="28.9" customHeight="1" x14ac:dyDescent="0.25">
      <c r="A7" s="189" t="s">
        <v>161</v>
      </c>
      <c r="B7" s="189"/>
    </row>
    <row r="8" spans="1:2" ht="15" x14ac:dyDescent="0.25">
      <c r="A8" s="190"/>
      <c r="B8" s="190"/>
    </row>
    <row r="9" spans="1:2" x14ac:dyDescent="0.25">
      <c r="A9" s="189" t="s">
        <v>61</v>
      </c>
      <c r="B9" s="189"/>
    </row>
    <row r="10" spans="1:2" ht="66" customHeight="1" x14ac:dyDescent="0.25">
      <c r="A10" s="198" t="s">
        <v>181</v>
      </c>
      <c r="B10" s="198"/>
    </row>
    <row r="11" spans="1:2" ht="79.900000000000006" customHeight="1" x14ac:dyDescent="0.25">
      <c r="A11" s="199" t="s">
        <v>183</v>
      </c>
      <c r="B11" s="199"/>
    </row>
    <row r="12" spans="1:2" ht="112.5" customHeight="1" x14ac:dyDescent="0.25">
      <c r="A12" s="198" t="s">
        <v>162</v>
      </c>
      <c r="B12" s="198"/>
    </row>
    <row r="13" spans="1:2" x14ac:dyDescent="0.25">
      <c r="A13" s="135"/>
      <c r="B13" s="135"/>
    </row>
    <row r="14" spans="1:2" ht="15.6" customHeight="1" x14ac:dyDescent="0.25">
      <c r="A14" s="191" t="s">
        <v>127</v>
      </c>
      <c r="B14" s="191"/>
    </row>
    <row r="15" spans="1:2" x14ac:dyDescent="0.25">
      <c r="A15" s="194" t="s">
        <v>35</v>
      </c>
      <c r="B15" s="194"/>
    </row>
    <row r="16" spans="1:2" ht="15" x14ac:dyDescent="0.25">
      <c r="A16" s="190"/>
      <c r="B16" s="190"/>
    </row>
    <row r="17" spans="1:2" x14ac:dyDescent="0.25">
      <c r="A17" s="188" t="s">
        <v>36</v>
      </c>
      <c r="B17" s="188"/>
    </row>
    <row r="18" spans="1:2" x14ac:dyDescent="0.25">
      <c r="A18" s="129" t="s">
        <v>19</v>
      </c>
      <c r="B18" s="130" t="s">
        <v>37</v>
      </c>
    </row>
    <row r="19" spans="1:2" x14ac:dyDescent="0.25">
      <c r="A19" s="129" t="s">
        <v>20</v>
      </c>
      <c r="B19" s="130" t="s">
        <v>38</v>
      </c>
    </row>
    <row r="20" spans="1:2" x14ac:dyDescent="0.25">
      <c r="A20" s="129" t="s">
        <v>114</v>
      </c>
      <c r="B20" s="130" t="s">
        <v>39</v>
      </c>
    </row>
    <row r="21" spans="1:2" x14ac:dyDescent="0.25">
      <c r="A21" s="129" t="s">
        <v>115</v>
      </c>
      <c r="B21" s="130">
        <v>192174</v>
      </c>
    </row>
    <row r="22" spans="1:2" x14ac:dyDescent="0.25">
      <c r="A22" s="129" t="s">
        <v>21</v>
      </c>
      <c r="B22" s="130" t="s">
        <v>40</v>
      </c>
    </row>
    <row r="23" spans="1:2" x14ac:dyDescent="0.25">
      <c r="A23" s="129" t="s">
        <v>25</v>
      </c>
      <c r="B23" s="130">
        <v>190000</v>
      </c>
    </row>
    <row r="24" spans="1:2" x14ac:dyDescent="0.25">
      <c r="A24" s="129" t="s">
        <v>11</v>
      </c>
      <c r="B24" s="130">
        <v>7008696530</v>
      </c>
    </row>
    <row r="25" spans="1:2" x14ac:dyDescent="0.25">
      <c r="A25" s="129" t="s">
        <v>12</v>
      </c>
      <c r="B25" s="130">
        <v>700101001</v>
      </c>
    </row>
    <row r="26" spans="1:2" x14ac:dyDescent="0.25">
      <c r="A26" s="129" t="s">
        <v>22</v>
      </c>
      <c r="B26" s="130">
        <v>60220223</v>
      </c>
    </row>
    <row r="27" spans="1:2" x14ac:dyDescent="0.25">
      <c r="A27" s="129" t="s">
        <v>23</v>
      </c>
      <c r="B27" s="131">
        <v>1092246100049</v>
      </c>
    </row>
    <row r="28" spans="1:2" x14ac:dyDescent="0.25">
      <c r="A28" s="129" t="s">
        <v>13</v>
      </c>
      <c r="B28" s="131">
        <v>4.0700000035999998E+19</v>
      </c>
    </row>
    <row r="29" spans="1:2" x14ac:dyDescent="0.25">
      <c r="A29" s="129" t="s">
        <v>24</v>
      </c>
      <c r="B29" s="131">
        <v>3.00008104E+19</v>
      </c>
    </row>
    <row r="30" spans="1:2" x14ac:dyDescent="0.25">
      <c r="A30" s="129" t="s">
        <v>14</v>
      </c>
      <c r="B30" s="130" t="s">
        <v>41</v>
      </c>
    </row>
    <row r="31" spans="1:2" x14ac:dyDescent="0.25">
      <c r="A31" s="129" t="s">
        <v>15</v>
      </c>
      <c r="B31" s="131">
        <v>42599144</v>
      </c>
    </row>
    <row r="32" spans="1:2" x14ac:dyDescent="0.25">
      <c r="A32" s="134" t="s">
        <v>150</v>
      </c>
      <c r="B32" s="131" t="s">
        <v>110</v>
      </c>
    </row>
    <row r="33" spans="1:2" x14ac:dyDescent="0.25">
      <c r="A33" s="129" t="s">
        <v>118</v>
      </c>
      <c r="B33" s="130" t="s">
        <v>119</v>
      </c>
    </row>
    <row r="34" spans="1:2" x14ac:dyDescent="0.25">
      <c r="A34" s="129" t="s">
        <v>120</v>
      </c>
      <c r="B34" s="130" t="s">
        <v>121</v>
      </c>
    </row>
    <row r="35" spans="1:2" x14ac:dyDescent="0.25">
      <c r="A35" s="129" t="s">
        <v>103</v>
      </c>
      <c r="B35" s="130" t="s">
        <v>111</v>
      </c>
    </row>
    <row r="36" spans="1:2" x14ac:dyDescent="0.25">
      <c r="A36" s="129" t="s">
        <v>105</v>
      </c>
      <c r="B36" s="130" t="s">
        <v>112</v>
      </c>
    </row>
    <row r="37" spans="1:2" x14ac:dyDescent="0.25">
      <c r="A37" s="129" t="s">
        <v>107</v>
      </c>
      <c r="B37" s="132" t="s">
        <v>113</v>
      </c>
    </row>
    <row r="38" spans="1:2" x14ac:dyDescent="0.25">
      <c r="A38" s="129" t="s">
        <v>142</v>
      </c>
      <c r="B38" s="131" t="s">
        <v>110</v>
      </c>
    </row>
    <row r="39" spans="1:2" x14ac:dyDescent="0.25">
      <c r="A39" s="129" t="s">
        <v>143</v>
      </c>
      <c r="B39" s="129">
        <v>405000000</v>
      </c>
    </row>
    <row r="40" spans="1:2" x14ac:dyDescent="0.25">
      <c r="A40" s="129" t="s">
        <v>144</v>
      </c>
      <c r="B40" s="129">
        <v>40380000</v>
      </c>
    </row>
    <row r="41" spans="1:2" x14ac:dyDescent="0.25">
      <c r="A41" s="129" t="s">
        <v>145</v>
      </c>
      <c r="B41" s="129">
        <v>4210014</v>
      </c>
    </row>
    <row r="42" spans="1:2" x14ac:dyDescent="0.25">
      <c r="A42" s="129" t="s">
        <v>146</v>
      </c>
      <c r="B42" s="129">
        <v>16</v>
      </c>
    </row>
    <row r="43" spans="1:2" x14ac:dyDescent="0.25">
      <c r="A43" s="129" t="s">
        <v>147</v>
      </c>
      <c r="B43" s="129">
        <v>12165</v>
      </c>
    </row>
    <row r="44" spans="1:2" x14ac:dyDescent="0.25">
      <c r="A44" s="129" t="s">
        <v>148</v>
      </c>
      <c r="B44" s="129" t="s">
        <v>49</v>
      </c>
    </row>
    <row r="45" spans="1:2" x14ac:dyDescent="0.25">
      <c r="A45" s="129" t="s">
        <v>149</v>
      </c>
      <c r="B45" s="133" t="s">
        <v>151</v>
      </c>
    </row>
    <row r="46" spans="1:2" x14ac:dyDescent="0.25">
      <c r="A46" s="127"/>
      <c r="B46" s="128"/>
    </row>
    <row r="47" spans="1:2" x14ac:dyDescent="0.25">
      <c r="A47" s="127"/>
      <c r="B47" s="128"/>
    </row>
    <row r="48" spans="1:2" ht="18.75" x14ac:dyDescent="0.25">
      <c r="A48" s="191" t="s">
        <v>141</v>
      </c>
      <c r="B48" s="191"/>
    </row>
    <row r="49" spans="1:2" x14ac:dyDescent="0.25">
      <c r="A49" s="189" t="s">
        <v>157</v>
      </c>
      <c r="B49" s="189"/>
    </row>
    <row r="50" spans="1:2" x14ac:dyDescent="0.25">
      <c r="A50" s="189" t="s">
        <v>163</v>
      </c>
      <c r="B50" s="189"/>
    </row>
    <row r="51" spans="1:2" x14ac:dyDescent="0.25">
      <c r="A51" s="189" t="s">
        <v>164</v>
      </c>
      <c r="B51" s="189"/>
    </row>
    <row r="52" spans="1:2" x14ac:dyDescent="0.25">
      <c r="A52" s="189" t="s">
        <v>165</v>
      </c>
      <c r="B52" s="189"/>
    </row>
    <row r="53" spans="1:2" x14ac:dyDescent="0.25">
      <c r="A53" s="189" t="s">
        <v>166</v>
      </c>
      <c r="B53" s="189"/>
    </row>
    <row r="54" spans="1:2" ht="34.9" customHeight="1" x14ac:dyDescent="0.25">
      <c r="A54" s="189" t="s">
        <v>167</v>
      </c>
      <c r="B54" s="189"/>
    </row>
    <row r="55" spans="1:2" ht="15" x14ac:dyDescent="0.25">
      <c r="A55" s="190"/>
      <c r="B55" s="190"/>
    </row>
    <row r="56" spans="1:2" x14ac:dyDescent="0.25">
      <c r="A56" s="189" t="s">
        <v>61</v>
      </c>
      <c r="B56" s="189"/>
    </row>
    <row r="57" spans="1:2" ht="51.75" customHeight="1" x14ac:dyDescent="0.25">
      <c r="A57" s="194" t="s">
        <v>177</v>
      </c>
      <c r="B57" s="194"/>
    </row>
    <row r="58" spans="1:2" ht="49.15" customHeight="1" x14ac:dyDescent="0.25">
      <c r="A58" s="198" t="s">
        <v>169</v>
      </c>
      <c r="B58" s="198"/>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5" t="s">
        <v>116</v>
      </c>
      <c r="B1" s="195"/>
    </row>
    <row r="2" spans="1:2" ht="18.75" x14ac:dyDescent="0.25">
      <c r="A2" s="191" t="s">
        <v>62</v>
      </c>
      <c r="B2" s="191"/>
    </row>
    <row r="3" spans="1:2" x14ac:dyDescent="0.25">
      <c r="A3" s="189" t="s">
        <v>34</v>
      </c>
      <c r="B3" s="189"/>
    </row>
    <row r="4" spans="1:2" x14ac:dyDescent="0.25">
      <c r="A4" s="189" t="s">
        <v>158</v>
      </c>
      <c r="B4" s="189"/>
    </row>
    <row r="5" spans="1:2" x14ac:dyDescent="0.25">
      <c r="A5" s="189" t="s">
        <v>159</v>
      </c>
      <c r="B5" s="189"/>
    </row>
    <row r="6" spans="1:2" x14ac:dyDescent="0.25">
      <c r="A6" s="189" t="s">
        <v>160</v>
      </c>
      <c r="B6" s="189"/>
    </row>
    <row r="7" spans="1:2" ht="32.25" customHeight="1" x14ac:dyDescent="0.25">
      <c r="A7" s="189" t="s">
        <v>161</v>
      </c>
      <c r="B7" s="189"/>
    </row>
    <row r="8" spans="1:2" ht="15" x14ac:dyDescent="0.25">
      <c r="A8" s="190"/>
      <c r="B8" s="190"/>
    </row>
    <row r="9" spans="1:2" x14ac:dyDescent="0.25">
      <c r="A9" s="189" t="s">
        <v>61</v>
      </c>
      <c r="B9" s="189"/>
    </row>
    <row r="10" spans="1:2" ht="63" customHeight="1" x14ac:dyDescent="0.25">
      <c r="A10" s="198" t="s">
        <v>170</v>
      </c>
      <c r="B10" s="198"/>
    </row>
    <row r="11" spans="1:2" ht="64.5" customHeight="1" x14ac:dyDescent="0.25">
      <c r="A11" s="198" t="s">
        <v>184</v>
      </c>
      <c r="B11" s="198"/>
    </row>
    <row r="12" spans="1:2" ht="97.5" customHeight="1" x14ac:dyDescent="0.25">
      <c r="A12" s="198" t="s">
        <v>179</v>
      </c>
      <c r="B12" s="198"/>
    </row>
    <row r="13" spans="1:2" x14ac:dyDescent="0.25">
      <c r="A13" s="135"/>
      <c r="B13" s="135"/>
    </row>
    <row r="14" spans="1:2" ht="15.75" customHeight="1" x14ac:dyDescent="0.25">
      <c r="A14" s="191" t="s">
        <v>127</v>
      </c>
      <c r="B14" s="191"/>
    </row>
    <row r="15" spans="1:2" x14ac:dyDescent="0.25">
      <c r="A15" s="194" t="s">
        <v>35</v>
      </c>
      <c r="B15" s="194"/>
    </row>
    <row r="16" spans="1:2" ht="15" x14ac:dyDescent="0.25">
      <c r="A16" s="190"/>
      <c r="B16" s="190"/>
    </row>
    <row r="17" spans="1:2" x14ac:dyDescent="0.25">
      <c r="A17" s="188" t="s">
        <v>36</v>
      </c>
      <c r="B17" s="188"/>
    </row>
    <row r="18" spans="1:2" x14ac:dyDescent="0.25">
      <c r="A18" s="129" t="s">
        <v>19</v>
      </c>
      <c r="B18" s="130" t="s">
        <v>37</v>
      </c>
    </row>
    <row r="19" spans="1:2" x14ac:dyDescent="0.25">
      <c r="A19" s="129" t="s">
        <v>20</v>
      </c>
      <c r="B19" s="130" t="s">
        <v>38</v>
      </c>
    </row>
    <row r="20" spans="1:2" x14ac:dyDescent="0.25">
      <c r="A20" s="129" t="s">
        <v>114</v>
      </c>
      <c r="B20" s="130" t="s">
        <v>39</v>
      </c>
    </row>
    <row r="21" spans="1:2" x14ac:dyDescent="0.25">
      <c r="A21" s="129" t="s">
        <v>115</v>
      </c>
      <c r="B21" s="130">
        <v>192174</v>
      </c>
    </row>
    <row r="22" spans="1:2" x14ac:dyDescent="0.25">
      <c r="A22" s="129" t="s">
        <v>21</v>
      </c>
      <c r="B22" s="130" t="s">
        <v>40</v>
      </c>
    </row>
    <row r="23" spans="1:2" x14ac:dyDescent="0.25">
      <c r="A23" s="129" t="s">
        <v>25</v>
      </c>
      <c r="B23" s="130">
        <v>190000</v>
      </c>
    </row>
    <row r="24" spans="1:2" x14ac:dyDescent="0.25">
      <c r="A24" s="129" t="s">
        <v>11</v>
      </c>
      <c r="B24" s="130">
        <v>7008696530</v>
      </c>
    </row>
    <row r="25" spans="1:2" x14ac:dyDescent="0.25">
      <c r="A25" s="129" t="s">
        <v>12</v>
      </c>
      <c r="B25" s="130">
        <v>700101001</v>
      </c>
    </row>
    <row r="26" spans="1:2" x14ac:dyDescent="0.25">
      <c r="A26" s="129" t="s">
        <v>22</v>
      </c>
      <c r="B26" s="130">
        <v>60220223</v>
      </c>
    </row>
    <row r="27" spans="1:2" x14ac:dyDescent="0.25">
      <c r="A27" s="129" t="s">
        <v>23</v>
      </c>
      <c r="B27" s="131">
        <v>1092246100049</v>
      </c>
    </row>
    <row r="28" spans="1:2" x14ac:dyDescent="0.25">
      <c r="A28" s="129" t="s">
        <v>13</v>
      </c>
      <c r="B28" s="131">
        <v>4.0700000035999998E+19</v>
      </c>
    </row>
    <row r="29" spans="1:2" x14ac:dyDescent="0.25">
      <c r="A29" s="129" t="s">
        <v>24</v>
      </c>
      <c r="B29" s="131">
        <v>3.00008104E+19</v>
      </c>
    </row>
    <row r="30" spans="1:2" x14ac:dyDescent="0.25">
      <c r="A30" s="129" t="s">
        <v>14</v>
      </c>
      <c r="B30" s="130" t="s">
        <v>41</v>
      </c>
    </row>
    <row r="31" spans="1:2" x14ac:dyDescent="0.25">
      <c r="A31" s="129" t="s">
        <v>15</v>
      </c>
      <c r="B31" s="131">
        <v>42599144</v>
      </c>
    </row>
    <row r="32" spans="1:2" x14ac:dyDescent="0.25">
      <c r="A32" s="134" t="s">
        <v>150</v>
      </c>
      <c r="B32" s="131" t="s">
        <v>110</v>
      </c>
    </row>
    <row r="33" spans="1:2" x14ac:dyDescent="0.25">
      <c r="A33" s="129" t="s">
        <v>118</v>
      </c>
      <c r="B33" s="130" t="s">
        <v>119</v>
      </c>
    </row>
    <row r="34" spans="1:2" x14ac:dyDescent="0.25">
      <c r="A34" s="129" t="s">
        <v>120</v>
      </c>
      <c r="B34" s="130" t="s">
        <v>121</v>
      </c>
    </row>
    <row r="35" spans="1:2" x14ac:dyDescent="0.25">
      <c r="A35" s="129" t="s">
        <v>103</v>
      </c>
      <c r="B35" s="130" t="s">
        <v>111</v>
      </c>
    </row>
    <row r="36" spans="1:2" x14ac:dyDescent="0.25">
      <c r="A36" s="129" t="s">
        <v>105</v>
      </c>
      <c r="B36" s="130" t="s">
        <v>112</v>
      </c>
    </row>
    <row r="37" spans="1:2" x14ac:dyDescent="0.25">
      <c r="A37" s="129" t="s">
        <v>107</v>
      </c>
      <c r="B37" s="132" t="s">
        <v>113</v>
      </c>
    </row>
    <row r="38" spans="1:2" x14ac:dyDescent="0.25">
      <c r="A38" s="129" t="s">
        <v>142</v>
      </c>
      <c r="B38" s="131" t="s">
        <v>110</v>
      </c>
    </row>
    <row r="39" spans="1:2" x14ac:dyDescent="0.25">
      <c r="A39" s="129" t="s">
        <v>143</v>
      </c>
      <c r="B39" s="129">
        <v>405000000</v>
      </c>
    </row>
    <row r="40" spans="1:2" x14ac:dyDescent="0.25">
      <c r="A40" s="129" t="s">
        <v>144</v>
      </c>
      <c r="B40" s="129">
        <v>40380000</v>
      </c>
    </row>
    <row r="41" spans="1:2" x14ac:dyDescent="0.25">
      <c r="A41" s="129" t="s">
        <v>145</v>
      </c>
      <c r="B41" s="129">
        <v>4210014</v>
      </c>
    </row>
    <row r="42" spans="1:2" x14ac:dyDescent="0.25">
      <c r="A42" s="129" t="s">
        <v>146</v>
      </c>
      <c r="B42" s="129">
        <v>16</v>
      </c>
    </row>
    <row r="43" spans="1:2" x14ac:dyDescent="0.25">
      <c r="A43" s="129" t="s">
        <v>147</v>
      </c>
      <c r="B43" s="129">
        <v>12165</v>
      </c>
    </row>
    <row r="44" spans="1:2" x14ac:dyDescent="0.25">
      <c r="A44" s="129" t="s">
        <v>148</v>
      </c>
      <c r="B44" s="129" t="s">
        <v>49</v>
      </c>
    </row>
    <row r="45" spans="1:2" x14ac:dyDescent="0.25">
      <c r="A45" s="129" t="s">
        <v>149</v>
      </c>
      <c r="B45" s="133" t="s">
        <v>151</v>
      </c>
    </row>
    <row r="46" spans="1:2" x14ac:dyDescent="0.25">
      <c r="A46" s="127"/>
      <c r="B46" s="128"/>
    </row>
    <row r="47" spans="1:2" x14ac:dyDescent="0.25">
      <c r="A47" s="127"/>
      <c r="B47" s="128"/>
    </row>
    <row r="48" spans="1:2" ht="18.75" hidden="1" x14ac:dyDescent="0.25">
      <c r="A48" s="191" t="s">
        <v>141</v>
      </c>
      <c r="B48" s="191"/>
    </row>
    <row r="49" spans="1:2" hidden="1" x14ac:dyDescent="0.25">
      <c r="A49" s="189" t="s">
        <v>157</v>
      </c>
      <c r="B49" s="189"/>
    </row>
    <row r="50" spans="1:2" hidden="1" x14ac:dyDescent="0.25">
      <c r="A50" s="189" t="s">
        <v>163</v>
      </c>
      <c r="B50" s="189"/>
    </row>
    <row r="51" spans="1:2" hidden="1" x14ac:dyDescent="0.25">
      <c r="A51" s="189" t="s">
        <v>164</v>
      </c>
      <c r="B51" s="189"/>
    </row>
    <row r="52" spans="1:2" hidden="1" x14ac:dyDescent="0.25">
      <c r="A52" s="189" t="s">
        <v>165</v>
      </c>
      <c r="B52" s="189"/>
    </row>
    <row r="53" spans="1:2" hidden="1" x14ac:dyDescent="0.25">
      <c r="A53" s="189" t="s">
        <v>166</v>
      </c>
      <c r="B53" s="189"/>
    </row>
    <row r="54" spans="1:2" ht="34.9" hidden="1" customHeight="1" x14ac:dyDescent="0.25">
      <c r="A54" s="189" t="s">
        <v>167</v>
      </c>
      <c r="B54" s="189"/>
    </row>
    <row r="55" spans="1:2" ht="15" hidden="1" x14ac:dyDescent="0.25">
      <c r="A55" s="190"/>
      <c r="B55" s="190"/>
    </row>
    <row r="56" spans="1:2" hidden="1" x14ac:dyDescent="0.25">
      <c r="A56" s="189" t="s">
        <v>61</v>
      </c>
      <c r="B56" s="189"/>
    </row>
    <row r="57" spans="1:2" ht="50.25" hidden="1" customHeight="1" x14ac:dyDescent="0.25">
      <c r="A57" s="194" t="s">
        <v>168</v>
      </c>
      <c r="B57" s="194"/>
    </row>
    <row r="58" spans="1:2" ht="49.35" hidden="1" customHeight="1" x14ac:dyDescent="0.25">
      <c r="A58" s="198" t="s">
        <v>169</v>
      </c>
      <c r="B58" s="198"/>
    </row>
  </sheetData>
  <sheetProtection password="DCF5" sheet="1" objects="1" scenarios="1"/>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2019-06-06T08:47:31Z</dcterms:modified>
  <cp:contentStatus>v2017_1</cp:contentStatus>
</cp:coreProperties>
</file>