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0" yWindow="-210" windowWidth="26010" windowHeight="14460" tabRatio="502" firstSheet="2" activeTab="2"/>
  </bookViews>
  <sheets>
    <sheet name="2022" sheetId="4" state="hidden" r:id="rId1"/>
    <sheet name="2022 сравнение" sheetId="6" state="hidden" r:id="rId2"/>
    <sheet name="2023" sheetId="7" r:id="rId3"/>
    <sheet name="2022 ГРО" sheetId="5" state="hidden" r:id="rId4"/>
    <sheet name="для руковод." sheetId="8" state="hidden" r:id="rId5"/>
  </sheets>
  <externalReferences>
    <externalReference r:id="rId6"/>
    <externalReference r:id="rId7"/>
  </externalReferences>
  <definedNames>
    <definedName name="_xlnm.Print_Area" localSheetId="0">'2022'!$A$1:$M$7</definedName>
    <definedName name="_xlnm.Print_Area" localSheetId="3">'2022 ГРО'!$A$1:$N$32</definedName>
    <definedName name="_xlnm.Print_Area" localSheetId="2">'2023'!$A$1:$G$22</definedName>
  </definedNames>
  <calcPr calcId="162913"/>
</workbook>
</file>

<file path=xl/calcChain.xml><?xml version="1.0" encoding="utf-8"?>
<calcChain xmlns="http://schemas.openxmlformats.org/spreadsheetml/2006/main">
  <c r="S24" i="8" l="1"/>
  <c r="R24" i="8"/>
  <c r="S23" i="8"/>
  <c r="R23" i="8"/>
  <c r="S22" i="8"/>
  <c r="R22" i="8"/>
  <c r="S21" i="8"/>
  <c r="R21" i="8"/>
  <c r="S19" i="8"/>
  <c r="R19" i="8"/>
  <c r="S18" i="8"/>
  <c r="R18" i="8"/>
  <c r="S17" i="8"/>
  <c r="R17" i="8"/>
  <c r="S16" i="8"/>
  <c r="R16" i="8"/>
  <c r="S14" i="8"/>
  <c r="R14" i="8"/>
  <c r="S13" i="8"/>
  <c r="R13" i="8"/>
  <c r="S12" i="8"/>
  <c r="R12" i="8"/>
  <c r="S11" i="8"/>
  <c r="R11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G21" i="5" l="1"/>
  <c r="G20" i="5"/>
  <c r="G19" i="5"/>
  <c r="G18" i="5"/>
  <c r="G16" i="5"/>
  <c r="G15" i="5"/>
  <c r="G14" i="5"/>
  <c r="G13" i="5"/>
  <c r="G11" i="5"/>
  <c r="G10" i="5"/>
  <c r="G9" i="5"/>
  <c r="G8" i="5"/>
  <c r="M21" i="5" l="1"/>
  <c r="K21" i="5" s="1"/>
  <c r="F21" i="5"/>
  <c r="F20" i="5"/>
  <c r="F19" i="5"/>
  <c r="M18" i="5"/>
  <c r="K18" i="5" s="1"/>
  <c r="F18" i="5"/>
  <c r="F16" i="5"/>
  <c r="M16" i="5" s="1"/>
  <c r="K16" i="5" s="1"/>
  <c r="M15" i="5"/>
  <c r="K15" i="5" s="1"/>
  <c r="P15" i="5" s="1"/>
  <c r="F15" i="5"/>
  <c r="M14" i="5"/>
  <c r="K14" i="5" s="1"/>
  <c r="F14" i="5"/>
  <c r="F13" i="5"/>
  <c r="M13" i="5" s="1"/>
  <c r="K13" i="5" s="1"/>
  <c r="M11" i="5"/>
  <c r="K11" i="5" s="1"/>
  <c r="F11" i="5"/>
  <c r="F10" i="5"/>
  <c r="F9" i="5"/>
  <c r="M8" i="5"/>
  <c r="K8" i="5" s="1"/>
  <c r="F8" i="5"/>
  <c r="M10" i="5" l="1"/>
  <c r="K10" i="5" s="1"/>
  <c r="L10" i="5" s="1"/>
  <c r="M20" i="5"/>
  <c r="K20" i="5" s="1"/>
  <c r="M19" i="5"/>
  <c r="K19" i="5" s="1"/>
  <c r="P19" i="5" s="1"/>
  <c r="M9" i="5"/>
  <c r="K9" i="5" s="1"/>
  <c r="L9" i="5" s="1"/>
  <c r="L14" i="5"/>
  <c r="P14" i="5"/>
  <c r="P11" i="5"/>
  <c r="L11" i="5"/>
  <c r="P13" i="5"/>
  <c r="L13" i="5"/>
  <c r="P20" i="5"/>
  <c r="L20" i="5"/>
  <c r="P8" i="5"/>
  <c r="L8" i="5"/>
  <c r="P16" i="5"/>
  <c r="L16" i="5"/>
  <c r="L18" i="5"/>
  <c r="L21" i="5"/>
  <c r="P18" i="5"/>
  <c r="P21" i="5"/>
  <c r="L15" i="5"/>
  <c r="P10" i="5" l="1"/>
  <c r="L19" i="5"/>
  <c r="P9" i="5"/>
  <c r="G7" i="4"/>
  <c r="F7" i="4" l="1"/>
  <c r="M7" i="4" s="1"/>
  <c r="K7" i="4" s="1"/>
  <c r="L7" i="4" s="1"/>
</calcChain>
</file>

<file path=xl/sharedStrings.xml><?xml version="1.0" encoding="utf-8"?>
<sst xmlns="http://schemas.openxmlformats.org/spreadsheetml/2006/main" count="362" uniqueCount="68">
  <si>
    <t>№ п.п.</t>
  </si>
  <si>
    <t>Наименование работ и газового оборудования</t>
  </si>
  <si>
    <t>ед.изм.</t>
  </si>
  <si>
    <t>Состав исполнителей с указанием должности и разряда оплаты труда</t>
  </si>
  <si>
    <t>Трудозатраты на ед.изм., н/ч (транспортные затраты не учтены)</t>
  </si>
  <si>
    <t>Трудозатраты на ед.изм., н/ч с К тр.з</t>
  </si>
  <si>
    <t>Часовая тарифная ставка с учетом районного коэффициента, руб.</t>
  </si>
  <si>
    <t>Расчетный коэффициент</t>
  </si>
  <si>
    <t>слесарь 4р</t>
  </si>
  <si>
    <t>до 5 км</t>
  </si>
  <si>
    <t>от 5 до 10</t>
  </si>
  <si>
    <t>от 11 до 20</t>
  </si>
  <si>
    <t>от 21 до 30</t>
  </si>
  <si>
    <t>от 31 до 40</t>
  </si>
  <si>
    <t>от 41 до 50</t>
  </si>
  <si>
    <t>в расчет взят коэффициент</t>
  </si>
  <si>
    <t>глава 4. Визуальные проверки при техническом обслуживании внутридомового и внутриквартирного газового оборудования индивидуального жилого дома</t>
  </si>
  <si>
    <t>НДС ( руб.)</t>
  </si>
  <si>
    <t>Коэффициент удаленности</t>
  </si>
  <si>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</si>
  <si>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</si>
  <si>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>рентабельность</t>
  </si>
  <si>
    <t>поправочный коэффициент</t>
  </si>
  <si>
    <t>Договорная цена для населения  без НДС, (руб.)</t>
  </si>
  <si>
    <t>Договорная цена для населения  с НДС, (руб.)</t>
  </si>
  <si>
    <t>Техническое обслуживание внутридомового газопровода</t>
  </si>
  <si>
    <t>1 погонный метр</t>
  </si>
  <si>
    <r>
      <t xml:space="preserve">9.4.1. </t>
    </r>
    <r>
      <rPr>
        <b/>
        <sz val="10"/>
        <color rgb="FFFF0000"/>
        <rFont val="Times New Roman"/>
        <family val="1"/>
        <charset val="204"/>
      </rPr>
      <t>старое (9.4.1-9.4.3)</t>
    </r>
  </si>
  <si>
    <t>9.4.1.</t>
  </si>
  <si>
    <t>Визуальный осмотр внутридомового газопровода индивидуального жилого дома</t>
  </si>
  <si>
    <t>1.1</t>
  </si>
  <si>
    <t>Визуальная проверка целостности и соответствия нормативным требованиям (осмотр) внутиридомового и (или) внутриквартирного газового оборудования</t>
  </si>
  <si>
    <t>стояк</t>
  </si>
  <si>
    <t>1.2</t>
  </si>
  <si>
    <t xml:space="preserve">Визуальная проверка наличия свободного доступа (осмотр) к внутридомовому и (или) внутриквартирному газовому оборудованию </t>
  </si>
  <si>
    <t>1.3</t>
  </si>
  <si>
    <t>Визуальная проверка состояния окраски и крепления газопровода (осмотр)</t>
  </si>
  <si>
    <t>1.4</t>
  </si>
  <si>
    <t xml:space="preserve"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 </t>
  </si>
  <si>
    <t>9.4.2.</t>
  </si>
  <si>
    <t>Проверка герметичности соединений и отключающих устройств  (метод обмыливания)</t>
  </si>
  <si>
    <t>2.1</t>
  </si>
  <si>
    <t>Проверка герметичности соединений и отключающих устройств (метод обмыливания) свыше 15 до 20 мм</t>
  </si>
  <si>
    <t>кран, стык</t>
  </si>
  <si>
    <t>2.2</t>
  </si>
  <si>
    <t>Проверка герметичности соединений и отключающих устройств (метод обмыливания) от 20 до 40 мм</t>
  </si>
  <si>
    <t>2.3</t>
  </si>
  <si>
    <t>Проверка герметичности соединений и отключающих устройств (метод обмыливания) от 40  до 50 мм</t>
  </si>
  <si>
    <t>2.4</t>
  </si>
  <si>
    <t>Проверка герметичности соединений и отключающих устройств (метод обмыливания) свыше 50 мм</t>
  </si>
  <si>
    <t>9.4.3.</t>
  </si>
  <si>
    <t>Проверка работоспособности и смазка отключающих устройств</t>
  </si>
  <si>
    <t>3.1</t>
  </si>
  <si>
    <t>Проверка работоспособности и смазка отключающих устройств Ду от 15 до 20 мм</t>
  </si>
  <si>
    <t>кран</t>
  </si>
  <si>
    <t>3.2</t>
  </si>
  <si>
    <t>Проверка работоспособности и смазка отключающих устройств Ду 20-40 мм</t>
  </si>
  <si>
    <t>3.3</t>
  </si>
  <si>
    <t>Проверка работоспособности и смазка отключающих устройств Ду от 40 до 50 мм</t>
  </si>
  <si>
    <t>3.4</t>
  </si>
  <si>
    <t>Проверка работоспособности и смазка отключающих устройств Ду свыше 50 мм</t>
  </si>
  <si>
    <t>Методика ФСТ</t>
  </si>
  <si>
    <t>наш прейскурант</t>
  </si>
  <si>
    <t xml:space="preserve">9.4.1. </t>
  </si>
  <si>
    <t>Проверка соответствия помещения, где расположен газопровод, требованиям норм и правил. Проверка наличия свободного доступа к газопроводам. Проверка состояния окраски и крепления газопровода, наличия футляров и их заделку в местах прокладки через наружные и внутренние конструкции здания. Проверка на плотность фланцевых резьбовых соединений и сварных стыков на газопроводе. Устранение утечки газа в муфтовых соединениях внутридомового газопровода до 50 мм. Проверка работоспособности и при необходимости смазка кранов, установленных на газопроводе. Проверка наличия тяги вентиляционного канала. Проведение инструктажа потребителей по правилам безопасного пользования газом в быту. Сборка материалов и инструментов. Заполнение списков инструктажа с уведомлением абонента о выявленных нарушениях</t>
  </si>
  <si>
    <t>шт</t>
  </si>
  <si>
    <t>Наш прейскурант</t>
  </si>
  <si>
    <t>слесарь 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</si>
</sst>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Font="1"/>
    <xf numFmtId="0" fontId="5" fillId="0" borderId="0" xfId="0" applyNumberFormat="1" applyFont="1" applyFill="1" applyBorder="1" applyAlignment="1" applyProtection="1">
      <alignment vertical="center" wrapText="1"/>
    </xf>
    <xf numFmtId="9" fontId="2" fillId="0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top"/>
    </xf>
    <xf numFmtId="0" fontId="12" fillId="0" borderId="6" xfId="0" applyFont="1" applyBorder="1" applyAlignment="1">
      <alignment vertical="center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/>
    <xf numFmtId="4" fontId="14" fillId="4" borderId="0" xfId="0" applyNumberFormat="1" applyFont="1" applyFill="1" applyAlignment="1"/>
    <xf numFmtId="2" fontId="14" fillId="4" borderId="0" xfId="0" applyNumberFormat="1" applyFont="1" applyFill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%20&#1089;%2001.07.2022%20&#1042;&#1044;&#1043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накладные"/>
      <sheetName val="2018"/>
      <sheetName val="Лист1"/>
      <sheetName val="РК 2020-2021"/>
      <sheetName val="Затраты ВДГО 2020"/>
      <sheetName val="Заработная плата 2020 ВДГО"/>
      <sheetName val="Калькуляция ВДГО 2020"/>
    </sheetNames>
    <sheetDataSet>
      <sheetData sheetId="0"/>
      <sheetData sheetId="1"/>
      <sheetData sheetId="2"/>
      <sheetData sheetId="3"/>
      <sheetData sheetId="4"/>
      <sheetData sheetId="5">
        <row r="17">
          <cell r="G17">
            <v>248.66718628018683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  <sheetName val="зп с 01.07.2020"/>
      <sheetName val="Расчет накладных за 2020г и  зп"/>
      <sheetName val="Заработная плата 2020 ВДГО"/>
    </sheetNames>
    <sheetDataSet>
      <sheetData sheetId="0">
        <row r="17">
          <cell r="I17">
            <v>0</v>
          </cell>
        </row>
        <row r="56">
          <cell r="I56">
            <v>223.48648073022315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80" zoomScaleNormal="100" zoomScaleSheetLayoutView="80" workbookViewId="0">
      <selection activeCell="G14" sqref="G14"/>
    </sheetView>
  </sheetViews>
  <sheetFormatPr defaultRowHeight="15" x14ac:dyDescent="0.25"/>
  <cols>
    <col min="1" max="1" width="7.5703125" bestFit="1" customWidth="1"/>
    <col min="2" max="2" width="40.42578125" customWidth="1"/>
    <col min="3" max="3" width="9.85546875" customWidth="1"/>
    <col min="4" max="4" width="11" customWidth="1"/>
    <col min="5" max="7" width="10.7109375" customWidth="1"/>
    <col min="8" max="8" width="9.140625" customWidth="1"/>
    <col min="9" max="9" width="9.140625" style="20" customWidth="1"/>
    <col min="10" max="10" width="9.140625" customWidth="1"/>
    <col min="11" max="11" width="12.28515625" customWidth="1"/>
    <col min="12" max="12" width="11.85546875" customWidth="1"/>
    <col min="13" max="13" width="12.42578125" customWidth="1"/>
    <col min="14" max="14" width="9.140625" customWidth="1"/>
  </cols>
  <sheetData>
    <row r="1" spans="1:13" ht="15.75" x14ac:dyDescent="0.25">
      <c r="A1" s="16" t="s">
        <v>19</v>
      </c>
    </row>
    <row r="2" spans="1:13" ht="15.75" x14ac:dyDescent="0.25">
      <c r="A2" s="16" t="s">
        <v>20</v>
      </c>
    </row>
    <row r="3" spans="1:13" ht="45.75" customHeight="1" x14ac:dyDescent="0.25">
      <c r="A3" s="71" t="s">
        <v>16</v>
      </c>
      <c r="B3" s="71"/>
      <c r="C3" s="71"/>
      <c r="D3" s="71"/>
      <c r="E3" s="71"/>
      <c r="F3" s="71"/>
      <c r="G3" s="71"/>
      <c r="H3" s="18"/>
      <c r="I3" s="18"/>
      <c r="J3" s="18"/>
      <c r="K3" s="2"/>
      <c r="L3" s="2"/>
      <c r="M3" s="1"/>
    </row>
    <row r="4" spans="1:13" ht="15" customHeight="1" x14ac:dyDescent="0.25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9" t="s">
        <v>22</v>
      </c>
      <c r="J4" s="65" t="s">
        <v>21</v>
      </c>
      <c r="K4" s="66" t="s">
        <v>23</v>
      </c>
      <c r="L4" s="66" t="s">
        <v>17</v>
      </c>
      <c r="M4" s="66" t="s">
        <v>24</v>
      </c>
    </row>
    <row r="5" spans="1:13" ht="97.5" customHeight="1" x14ac:dyDescent="0.25">
      <c r="A5" s="67"/>
      <c r="B5" s="72"/>
      <c r="C5" s="67"/>
      <c r="D5" s="67"/>
      <c r="E5" s="67"/>
      <c r="F5" s="67"/>
      <c r="G5" s="67"/>
      <c r="H5" s="67"/>
      <c r="I5" s="70"/>
      <c r="J5" s="65"/>
      <c r="K5" s="67"/>
      <c r="L5" s="67"/>
      <c r="M5" s="67"/>
    </row>
    <row r="6" spans="1:13" s="17" customFormat="1" x14ac:dyDescent="0.25">
      <c r="A6" s="15">
        <v>1</v>
      </c>
      <c r="B6" s="15">
        <v>2</v>
      </c>
      <c r="C6" s="15">
        <v>3</v>
      </c>
      <c r="D6" s="15"/>
      <c r="E6" s="15"/>
      <c r="F6" s="15"/>
      <c r="G6" s="15"/>
      <c r="H6" s="15"/>
      <c r="I6" s="21"/>
      <c r="J6" s="15"/>
      <c r="K6" s="15">
        <v>4</v>
      </c>
      <c r="L6" s="15">
        <v>5</v>
      </c>
      <c r="M6" s="15">
        <v>6</v>
      </c>
    </row>
    <row r="7" spans="1:13" ht="54" customHeight="1" x14ac:dyDescent="0.25">
      <c r="A7" s="8" t="s">
        <v>27</v>
      </c>
      <c r="B7" s="24" t="s">
        <v>25</v>
      </c>
      <c r="C7" s="9" t="s">
        <v>26</v>
      </c>
      <c r="D7" s="11" t="s">
        <v>8</v>
      </c>
      <c r="E7" s="10">
        <v>0.15</v>
      </c>
      <c r="F7" s="12">
        <f>E7*$C$18</f>
        <v>0.15</v>
      </c>
      <c r="G7" s="13">
        <f>'[1]Заработная плата 2020 ВДГО'!$G$17</f>
        <v>248.66718628018683</v>
      </c>
      <c r="H7" s="14">
        <v>3.4826783539670623</v>
      </c>
      <c r="I7" s="23">
        <v>1</v>
      </c>
      <c r="J7" s="19">
        <v>0.1</v>
      </c>
      <c r="K7" s="13">
        <f>M7/1.2</f>
        <v>142.91666666666669</v>
      </c>
      <c r="L7" s="13">
        <f>ROUND(K7*20%,2)</f>
        <v>28.58</v>
      </c>
      <c r="M7" s="13">
        <f>ROUND($F7*$G7*$H7*$I7*(1+$J7)*1.2,1)</f>
        <v>171.5</v>
      </c>
    </row>
    <row r="8" spans="1:13" x14ac:dyDescent="0.25">
      <c r="A8" s="4"/>
      <c r="B8" s="4"/>
      <c r="C8" s="1"/>
      <c r="D8" s="1"/>
      <c r="E8" s="1"/>
      <c r="F8" s="1"/>
      <c r="G8" s="1"/>
      <c r="H8" s="1"/>
      <c r="I8" s="22"/>
      <c r="J8" s="1"/>
      <c r="K8" s="1"/>
      <c r="L8" s="1"/>
      <c r="M8" s="5"/>
    </row>
    <row r="9" spans="1:13" x14ac:dyDescent="0.25">
      <c r="A9" s="6"/>
      <c r="B9" s="6"/>
      <c r="C9" s="6"/>
      <c r="D9" s="6"/>
      <c r="E9" s="6"/>
      <c r="F9" s="6"/>
      <c r="G9" s="1"/>
      <c r="H9" s="1"/>
      <c r="I9" s="22"/>
      <c r="J9" s="1"/>
      <c r="K9" s="1"/>
      <c r="L9" s="1"/>
      <c r="M9" s="3"/>
    </row>
    <row r="10" spans="1:13" ht="15" customHeight="1" x14ac:dyDescent="0.25">
      <c r="A10" s="68" t="s">
        <v>18</v>
      </c>
      <c r="B10" s="68"/>
      <c r="C10" s="1"/>
      <c r="D10" s="1"/>
      <c r="E10" s="1"/>
      <c r="F10" s="1"/>
      <c r="G10" s="1"/>
      <c r="H10" s="1"/>
      <c r="I10" s="22"/>
      <c r="J10" s="1"/>
      <c r="K10" s="1"/>
      <c r="L10" s="1"/>
      <c r="M10" s="3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22"/>
      <c r="J11" s="1"/>
      <c r="K11" s="1"/>
      <c r="L11" s="1"/>
      <c r="M11" s="3"/>
    </row>
    <row r="12" spans="1:13" x14ac:dyDescent="0.25">
      <c r="A12" s="1"/>
      <c r="B12" s="7" t="s">
        <v>9</v>
      </c>
      <c r="C12" s="7">
        <v>1.03</v>
      </c>
      <c r="D12" s="1"/>
      <c r="E12" s="1"/>
      <c r="F12" s="1"/>
      <c r="G12" s="1"/>
      <c r="H12" s="1"/>
      <c r="I12" s="22"/>
      <c r="J12" s="1"/>
      <c r="K12" s="1"/>
      <c r="L12" s="1"/>
      <c r="M12" s="3"/>
    </row>
    <row r="13" spans="1:13" x14ac:dyDescent="0.25">
      <c r="A13" s="1"/>
      <c r="B13" s="7" t="s">
        <v>10</v>
      </c>
      <c r="C13" s="7">
        <v>1.06</v>
      </c>
      <c r="D13" s="1"/>
      <c r="E13" s="1"/>
      <c r="F13" s="1"/>
      <c r="G13" s="1"/>
      <c r="H13" s="1"/>
      <c r="I13" s="22"/>
      <c r="J13" s="1"/>
      <c r="K13" s="1"/>
      <c r="L13" s="1"/>
      <c r="M13" s="3"/>
    </row>
    <row r="14" spans="1:13" x14ac:dyDescent="0.25">
      <c r="A14" s="1"/>
      <c r="B14" s="7" t="s">
        <v>11</v>
      </c>
      <c r="C14" s="7">
        <v>1.1499999999999999</v>
      </c>
      <c r="D14" s="1"/>
      <c r="E14" s="1"/>
      <c r="F14" s="1"/>
      <c r="G14" s="1"/>
      <c r="H14" s="1"/>
      <c r="I14" s="22"/>
      <c r="J14" s="1"/>
      <c r="K14" s="1"/>
      <c r="L14" s="1"/>
      <c r="M14" s="3"/>
    </row>
    <row r="15" spans="1:13" x14ac:dyDescent="0.25">
      <c r="A15" s="1"/>
      <c r="B15" s="7" t="s">
        <v>12</v>
      </c>
      <c r="C15" s="7">
        <v>1.25</v>
      </c>
      <c r="D15" s="1"/>
      <c r="E15" s="1"/>
      <c r="F15" s="1"/>
      <c r="G15" s="1"/>
      <c r="H15" s="1"/>
      <c r="I15" s="22"/>
      <c r="J15" s="1"/>
      <c r="K15" s="1"/>
      <c r="L15" s="1"/>
      <c r="M15" s="3"/>
    </row>
    <row r="16" spans="1:13" x14ac:dyDescent="0.25">
      <c r="A16" s="1"/>
      <c r="B16" s="7" t="s">
        <v>13</v>
      </c>
      <c r="C16" s="7">
        <v>1.35</v>
      </c>
      <c r="D16" s="1"/>
      <c r="E16" s="1"/>
      <c r="F16" s="1"/>
      <c r="G16" s="1"/>
      <c r="H16" s="1"/>
      <c r="I16" s="22"/>
      <c r="J16" s="1"/>
      <c r="K16" s="1"/>
      <c r="L16" s="1"/>
      <c r="M16" s="3"/>
    </row>
    <row r="17" spans="1:13" x14ac:dyDescent="0.25">
      <c r="A17" s="1"/>
      <c r="B17" s="7" t="s">
        <v>14</v>
      </c>
      <c r="C17" s="7">
        <v>1.45</v>
      </c>
      <c r="D17" s="1"/>
      <c r="E17" s="1"/>
      <c r="F17" s="1"/>
      <c r="G17" s="1"/>
      <c r="H17" s="1"/>
      <c r="I17" s="22"/>
      <c r="J17" s="1"/>
      <c r="K17" s="1"/>
      <c r="L17" s="1"/>
      <c r="M17" s="3"/>
    </row>
    <row r="18" spans="1:13" x14ac:dyDescent="0.25">
      <c r="A18" s="1"/>
      <c r="B18" s="7" t="s">
        <v>15</v>
      </c>
      <c r="C18" s="7">
        <v>1</v>
      </c>
      <c r="D18" s="1"/>
      <c r="E18" s="1"/>
      <c r="F18" s="1"/>
      <c r="G18" s="1"/>
      <c r="H18" s="1"/>
      <c r="I18" s="22"/>
      <c r="J18" s="1"/>
      <c r="K18" s="1"/>
      <c r="L18" s="1"/>
      <c r="M18" s="3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22"/>
      <c r="J19" s="1"/>
      <c r="K19" s="1"/>
      <c r="L19" s="1"/>
      <c r="M19" s="3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22"/>
      <c r="J20" s="1"/>
      <c r="K20" s="1"/>
      <c r="L20" s="1"/>
      <c r="M20" s="3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22"/>
      <c r="J21" s="1"/>
      <c r="K21" s="1"/>
      <c r="L21" s="1"/>
      <c r="M21" s="3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22"/>
      <c r="J22" s="1"/>
      <c r="K22" s="1"/>
      <c r="L22" s="1"/>
      <c r="M22" s="3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22"/>
      <c r="J23" s="1"/>
      <c r="K23" s="1"/>
      <c r="L23" s="1"/>
      <c r="M23" s="3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22"/>
      <c r="J24" s="1"/>
      <c r="K24" s="1"/>
      <c r="L24" s="1"/>
      <c r="M24" s="3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22"/>
      <c r="J25" s="1"/>
      <c r="K25" s="1"/>
      <c r="L25" s="1"/>
      <c r="M25" s="3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22"/>
      <c r="J26" s="1"/>
      <c r="K26" s="1"/>
      <c r="L26" s="1"/>
      <c r="M26" s="3"/>
    </row>
  </sheetData>
  <mergeCells count="15">
    <mergeCell ref="A3:G3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A10:B10"/>
    <mergeCell ref="H4:H5"/>
    <mergeCell ref="I4:I5"/>
  </mergeCells>
  <pageMargins left="0.78740157480314965" right="0.39370078740157483" top="0.39370078740157483" bottom="0.78740157480314965" header="0.31496062992125984" footer="0.39370078740157483"/>
  <pageSetup paperSize="9"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7" sqref="B7"/>
    </sheetView>
  </sheetViews>
  <sheetFormatPr defaultRowHeight="15" x14ac:dyDescent="0.25"/>
  <cols>
    <col min="2" max="2" width="35.28515625" customWidth="1"/>
    <col min="9" max="9" width="83.140625" customWidth="1"/>
  </cols>
  <sheetData>
    <row r="1" spans="1:9" ht="15.75" x14ac:dyDescent="0.25">
      <c r="A1" s="16" t="s">
        <v>19</v>
      </c>
      <c r="G1" s="58" t="s">
        <v>61</v>
      </c>
    </row>
    <row r="2" spans="1:9" ht="15.75" x14ac:dyDescent="0.25">
      <c r="A2" s="16" t="s">
        <v>20</v>
      </c>
      <c r="G2" s="39" t="s">
        <v>62</v>
      </c>
    </row>
    <row r="3" spans="1:9" x14ac:dyDescent="0.25">
      <c r="A3" s="71" t="s">
        <v>16</v>
      </c>
      <c r="B3" s="71"/>
      <c r="C3" s="71"/>
      <c r="D3" s="71"/>
      <c r="E3" s="71"/>
      <c r="F3" s="2"/>
      <c r="G3" s="2"/>
      <c r="H3" s="1"/>
    </row>
    <row r="4" spans="1:9" x14ac:dyDescent="0.25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23</v>
      </c>
      <c r="G4" s="66" t="s">
        <v>17</v>
      </c>
      <c r="H4" s="66" t="s">
        <v>24</v>
      </c>
    </row>
    <row r="5" spans="1:9" ht="75" customHeight="1" x14ac:dyDescent="0.25">
      <c r="A5" s="67"/>
      <c r="B5" s="72"/>
      <c r="C5" s="67"/>
      <c r="D5" s="67"/>
      <c r="E5" s="67"/>
      <c r="F5" s="67"/>
      <c r="G5" s="67"/>
      <c r="H5" s="67"/>
    </row>
    <row r="6" spans="1:9" ht="15.75" thickBot="1" x14ac:dyDescent="0.3">
      <c r="A6" s="15">
        <v>1</v>
      </c>
      <c r="B6" s="15">
        <v>2</v>
      </c>
      <c r="C6" s="15">
        <v>3</v>
      </c>
      <c r="D6" s="15"/>
      <c r="E6" s="15"/>
      <c r="F6" s="15">
        <v>4</v>
      </c>
      <c r="G6" s="15">
        <v>5</v>
      </c>
      <c r="H6" s="15">
        <v>6</v>
      </c>
    </row>
    <row r="7" spans="1:9" ht="108.75" thickBot="1" x14ac:dyDescent="0.3">
      <c r="A7" s="53" t="s">
        <v>63</v>
      </c>
      <c r="B7" s="54" t="s">
        <v>25</v>
      </c>
      <c r="C7" s="55" t="s">
        <v>26</v>
      </c>
      <c r="D7" s="56" t="s">
        <v>8</v>
      </c>
      <c r="E7" s="55">
        <v>0.15</v>
      </c>
      <c r="F7" s="57">
        <v>142.91666666666669</v>
      </c>
      <c r="G7" s="57">
        <v>28.58</v>
      </c>
      <c r="H7" s="57">
        <v>171.5</v>
      </c>
      <c r="I7" s="40" t="s">
        <v>64</v>
      </c>
    </row>
    <row r="8" spans="1:9" x14ac:dyDescent="0.25">
      <c r="H8" s="41"/>
    </row>
    <row r="9" spans="1:9" ht="45" x14ac:dyDescent="0.25">
      <c r="A9" s="42" t="s">
        <v>28</v>
      </c>
      <c r="B9" s="43" t="s">
        <v>29</v>
      </c>
      <c r="C9" s="44"/>
      <c r="D9" s="44"/>
      <c r="E9" s="44"/>
      <c r="F9" s="45"/>
      <c r="G9" s="45"/>
      <c r="H9" s="46"/>
    </row>
    <row r="10" spans="1:9" ht="90" x14ac:dyDescent="0.25">
      <c r="A10" s="47" t="s">
        <v>30</v>
      </c>
      <c r="B10" s="48" t="s">
        <v>31</v>
      </c>
      <c r="C10" s="49" t="s">
        <v>32</v>
      </c>
      <c r="D10" s="49" t="s">
        <v>8</v>
      </c>
      <c r="E10" s="49">
        <v>0.05</v>
      </c>
      <c r="F10" s="50">
        <v>42.916666666666664</v>
      </c>
      <c r="G10" s="50">
        <v>8.5833333333333339</v>
      </c>
      <c r="H10" s="50">
        <v>51.5</v>
      </c>
    </row>
    <row r="11" spans="1:9" ht="75" x14ac:dyDescent="0.25">
      <c r="A11" s="47" t="s">
        <v>33</v>
      </c>
      <c r="B11" s="48" t="s">
        <v>34</v>
      </c>
      <c r="C11" s="49" t="s">
        <v>32</v>
      </c>
      <c r="D11" s="49" t="s">
        <v>8</v>
      </c>
      <c r="E11" s="49">
        <v>0.09</v>
      </c>
      <c r="F11" s="50">
        <v>77.166666666666657</v>
      </c>
      <c r="G11" s="50">
        <v>15.433333333333335</v>
      </c>
      <c r="H11" s="50">
        <v>92.6</v>
      </c>
    </row>
    <row r="12" spans="1:9" ht="45" x14ac:dyDescent="0.25">
      <c r="A12" s="47" t="s">
        <v>35</v>
      </c>
      <c r="B12" s="48" t="s">
        <v>36</v>
      </c>
      <c r="C12" s="49" t="s">
        <v>32</v>
      </c>
      <c r="D12" s="49" t="s">
        <v>8</v>
      </c>
      <c r="E12" s="49">
        <v>0.03</v>
      </c>
      <c r="F12" s="50">
        <v>26.833333333333336</v>
      </c>
      <c r="G12" s="50">
        <v>5.3666666666666671</v>
      </c>
      <c r="H12" s="50">
        <v>32.200000000000003</v>
      </c>
    </row>
    <row r="13" spans="1:9" ht="90" x14ac:dyDescent="0.25">
      <c r="A13" s="47" t="s">
        <v>37</v>
      </c>
      <c r="B13" s="48" t="s">
        <v>38</v>
      </c>
      <c r="C13" s="49" t="s">
        <v>32</v>
      </c>
      <c r="D13" s="49" t="s">
        <v>8</v>
      </c>
      <c r="E13" s="49">
        <v>0.03</v>
      </c>
      <c r="F13" s="50">
        <v>26.833333333333336</v>
      </c>
      <c r="G13" s="50">
        <v>5.3666666666666671</v>
      </c>
      <c r="H13" s="50">
        <v>32.200000000000003</v>
      </c>
    </row>
    <row r="14" spans="1:9" ht="45" x14ac:dyDescent="0.25">
      <c r="A14" s="51" t="s">
        <v>39</v>
      </c>
      <c r="B14" s="48" t="s">
        <v>40</v>
      </c>
      <c r="C14" s="49"/>
      <c r="D14" s="49"/>
      <c r="E14" s="49"/>
      <c r="F14" s="50">
        <v>0</v>
      </c>
      <c r="G14" s="50">
        <v>0</v>
      </c>
      <c r="H14" s="50">
        <v>0</v>
      </c>
    </row>
    <row r="15" spans="1:9" ht="45" x14ac:dyDescent="0.25">
      <c r="A15" s="47" t="s">
        <v>41</v>
      </c>
      <c r="B15" s="48" t="s">
        <v>42</v>
      </c>
      <c r="C15" s="49" t="s">
        <v>43</v>
      </c>
      <c r="D15" s="49" t="s">
        <v>8</v>
      </c>
      <c r="E15" s="49">
        <v>0.02</v>
      </c>
      <c r="F15" s="50">
        <v>17.166666666666668</v>
      </c>
      <c r="G15" s="50">
        <v>3.4333333333333336</v>
      </c>
      <c r="H15" s="50">
        <v>20.6</v>
      </c>
    </row>
    <row r="16" spans="1:9" ht="45" x14ac:dyDescent="0.25">
      <c r="A16" s="47" t="s">
        <v>44</v>
      </c>
      <c r="B16" s="48" t="s">
        <v>45</v>
      </c>
      <c r="C16" s="49" t="s">
        <v>43</v>
      </c>
      <c r="D16" s="49" t="s">
        <v>8</v>
      </c>
      <c r="E16" s="49">
        <v>0.03</v>
      </c>
      <c r="F16" s="50">
        <v>26.833333333333336</v>
      </c>
      <c r="G16" s="50">
        <v>5.3666666666666671</v>
      </c>
      <c r="H16" s="50">
        <v>32.200000000000003</v>
      </c>
    </row>
    <row r="17" spans="1:8" ht="45" x14ac:dyDescent="0.25">
      <c r="A17" s="47" t="s">
        <v>46</v>
      </c>
      <c r="B17" s="48" t="s">
        <v>47</v>
      </c>
      <c r="C17" s="49" t="s">
        <v>43</v>
      </c>
      <c r="D17" s="49" t="s">
        <v>8</v>
      </c>
      <c r="E17" s="49">
        <v>0.04</v>
      </c>
      <c r="F17" s="50">
        <v>34.333333333333336</v>
      </c>
      <c r="G17" s="50">
        <v>6.8666666666666671</v>
      </c>
      <c r="H17" s="50">
        <v>41.2</v>
      </c>
    </row>
    <row r="18" spans="1:8" ht="45" x14ac:dyDescent="0.25">
      <c r="A18" s="47" t="s">
        <v>48</v>
      </c>
      <c r="B18" s="48" t="s">
        <v>49</v>
      </c>
      <c r="C18" s="49" t="s">
        <v>43</v>
      </c>
      <c r="D18" s="49" t="s">
        <v>8</v>
      </c>
      <c r="E18" s="49">
        <v>0.05</v>
      </c>
      <c r="F18" s="50">
        <v>42.916666666666664</v>
      </c>
      <c r="G18" s="50">
        <v>8.5833333333333339</v>
      </c>
      <c r="H18" s="50">
        <v>51.5</v>
      </c>
    </row>
    <row r="19" spans="1:8" ht="30" x14ac:dyDescent="0.25">
      <c r="A19" s="51" t="s">
        <v>50</v>
      </c>
      <c r="B19" s="48" t="s">
        <v>51</v>
      </c>
      <c r="C19" s="49"/>
      <c r="D19" s="49"/>
      <c r="E19" s="49"/>
      <c r="F19" s="50">
        <v>0</v>
      </c>
      <c r="G19" s="50">
        <v>0</v>
      </c>
      <c r="H19" s="50">
        <v>0</v>
      </c>
    </row>
    <row r="20" spans="1:8" ht="45" x14ac:dyDescent="0.25">
      <c r="A20" s="47" t="s">
        <v>52</v>
      </c>
      <c r="B20" s="48" t="s">
        <v>53</v>
      </c>
      <c r="C20" s="49" t="s">
        <v>54</v>
      </c>
      <c r="D20" s="49" t="s">
        <v>8</v>
      </c>
      <c r="E20" s="49">
        <v>0.17</v>
      </c>
      <c r="F20" s="50">
        <v>145.58333333333331</v>
      </c>
      <c r="G20" s="50">
        <v>29.116666666666671</v>
      </c>
      <c r="H20" s="50">
        <v>174.7</v>
      </c>
    </row>
    <row r="21" spans="1:8" ht="45" x14ac:dyDescent="0.25">
      <c r="A21" s="47" t="s">
        <v>55</v>
      </c>
      <c r="B21" s="48" t="s">
        <v>56</v>
      </c>
      <c r="C21" s="49" t="s">
        <v>54</v>
      </c>
      <c r="D21" s="49" t="s">
        <v>8</v>
      </c>
      <c r="E21" s="49">
        <v>0.22</v>
      </c>
      <c r="F21" s="50">
        <v>188.91666666666666</v>
      </c>
      <c r="G21" s="50">
        <v>37.783333333333331</v>
      </c>
      <c r="H21" s="50">
        <v>226.7</v>
      </c>
    </row>
    <row r="22" spans="1:8" ht="45" x14ac:dyDescent="0.25">
      <c r="A22" s="47" t="s">
        <v>57</v>
      </c>
      <c r="B22" s="48" t="s">
        <v>58</v>
      </c>
      <c r="C22" s="49" t="s">
        <v>54</v>
      </c>
      <c r="D22" s="49" t="s">
        <v>8</v>
      </c>
      <c r="E22" s="49">
        <v>0.27</v>
      </c>
      <c r="F22" s="50">
        <v>231.41666666666666</v>
      </c>
      <c r="G22" s="50">
        <v>46.283333333333331</v>
      </c>
      <c r="H22" s="50">
        <v>277.7</v>
      </c>
    </row>
    <row r="23" spans="1:8" ht="45" x14ac:dyDescent="0.25">
      <c r="A23" s="47" t="s">
        <v>59</v>
      </c>
      <c r="B23" s="48" t="s">
        <v>60</v>
      </c>
      <c r="C23" s="52" t="s">
        <v>54</v>
      </c>
      <c r="D23" s="52" t="s">
        <v>8</v>
      </c>
      <c r="E23" s="52">
        <v>0.32</v>
      </c>
      <c r="F23" s="50">
        <v>274.75</v>
      </c>
      <c r="G23" s="50">
        <v>54.95</v>
      </c>
      <c r="H23" s="50">
        <v>329.7</v>
      </c>
    </row>
  </sheetData>
  <mergeCells count="9">
    <mergeCell ref="F4:F5"/>
    <mergeCell ref="G4:G5"/>
    <mergeCell ref="H4:H5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3" zoomScaleNormal="100" zoomScaleSheetLayoutView="83" workbookViewId="0">
      <selection activeCell="D23" sqref="D23"/>
    </sheetView>
  </sheetViews>
  <sheetFormatPr defaultRowHeight="15" x14ac:dyDescent="0.25"/>
  <cols>
    <col min="1" max="1" width="7.5703125" bestFit="1" customWidth="1"/>
    <col min="2" max="2" width="40.42578125" customWidth="1"/>
    <col min="3" max="3" width="9.85546875" customWidth="1"/>
    <col min="4" max="4" width="12.28515625" customWidth="1"/>
    <col min="5" max="5" width="11.85546875" customWidth="1"/>
    <col min="6" max="6" width="12.42578125" customWidth="1"/>
    <col min="7" max="7" width="9.140625" customWidth="1"/>
  </cols>
  <sheetData>
    <row r="1" spans="1:7" ht="15.75" x14ac:dyDescent="0.25">
      <c r="A1" s="16" t="s">
        <v>19</v>
      </c>
    </row>
    <row r="2" spans="1:7" ht="15.75" x14ac:dyDescent="0.25">
      <c r="A2" s="16" t="s">
        <v>20</v>
      </c>
    </row>
    <row r="3" spans="1:7" x14ac:dyDescent="0.25">
      <c r="A3" s="71" t="s">
        <v>16</v>
      </c>
      <c r="B3" s="71"/>
      <c r="C3" s="71"/>
      <c r="D3" s="2"/>
      <c r="E3" s="2"/>
      <c r="F3" s="1"/>
    </row>
    <row r="4" spans="1:7" ht="15" customHeight="1" x14ac:dyDescent="0.25">
      <c r="A4" s="66" t="s">
        <v>0</v>
      </c>
      <c r="B4" s="66" t="s">
        <v>1</v>
      </c>
      <c r="C4" s="66" t="s">
        <v>2</v>
      </c>
      <c r="D4" s="66" t="s">
        <v>23</v>
      </c>
      <c r="E4" s="66" t="s">
        <v>17</v>
      </c>
      <c r="F4" s="66" t="s">
        <v>24</v>
      </c>
    </row>
    <row r="5" spans="1:7" ht="97.5" customHeight="1" x14ac:dyDescent="0.25">
      <c r="A5" s="67"/>
      <c r="B5" s="72"/>
      <c r="C5" s="67"/>
      <c r="D5" s="67"/>
      <c r="E5" s="67"/>
      <c r="F5" s="67"/>
    </row>
    <row r="6" spans="1:7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7"/>
    </row>
    <row r="7" spans="1:7" ht="45" x14ac:dyDescent="0.25">
      <c r="A7" s="8" t="s">
        <v>28</v>
      </c>
      <c r="B7" s="27" t="s">
        <v>29</v>
      </c>
      <c r="C7" s="9"/>
      <c r="D7" s="10"/>
      <c r="E7" s="10"/>
      <c r="F7" s="29"/>
    </row>
    <row r="8" spans="1:7" ht="60" x14ac:dyDescent="0.25">
      <c r="A8" s="32" t="s">
        <v>30</v>
      </c>
      <c r="B8" s="33" t="s">
        <v>31</v>
      </c>
      <c r="C8" s="34" t="s">
        <v>65</v>
      </c>
      <c r="D8" s="13">
        <v>56.75</v>
      </c>
      <c r="E8" s="13">
        <v>11.35</v>
      </c>
      <c r="F8" s="13">
        <v>68.099999999999994</v>
      </c>
    </row>
    <row r="9" spans="1:7" ht="60" x14ac:dyDescent="0.25">
      <c r="A9" s="32" t="s">
        <v>33</v>
      </c>
      <c r="B9" s="33" t="s">
        <v>34</v>
      </c>
      <c r="C9" s="34" t="s">
        <v>65</v>
      </c>
      <c r="D9" s="13">
        <v>102.5</v>
      </c>
      <c r="E9" s="13">
        <v>20.5</v>
      </c>
      <c r="F9" s="13">
        <v>123</v>
      </c>
    </row>
    <row r="10" spans="1:7" ht="30" x14ac:dyDescent="0.25">
      <c r="A10" s="32" t="s">
        <v>35</v>
      </c>
      <c r="B10" s="33" t="s">
        <v>36</v>
      </c>
      <c r="C10" s="34" t="s">
        <v>65</v>
      </c>
      <c r="D10" s="13">
        <v>35.833333333333336</v>
      </c>
      <c r="E10" s="13">
        <v>7.17</v>
      </c>
      <c r="F10" s="13">
        <v>43</v>
      </c>
    </row>
    <row r="11" spans="1:7" ht="75" x14ac:dyDescent="0.25">
      <c r="A11" s="32" t="s">
        <v>37</v>
      </c>
      <c r="B11" s="33" t="s">
        <v>38</v>
      </c>
      <c r="C11" s="34" t="s">
        <v>65</v>
      </c>
      <c r="D11" s="13">
        <v>35.833333333333336</v>
      </c>
      <c r="E11" s="13">
        <v>7.17</v>
      </c>
      <c r="F11" s="13">
        <v>43</v>
      </c>
    </row>
    <row r="12" spans="1:7" ht="45" x14ac:dyDescent="0.25">
      <c r="A12" s="35" t="s">
        <v>39</v>
      </c>
      <c r="B12" s="33" t="s">
        <v>40</v>
      </c>
      <c r="C12" s="34"/>
      <c r="D12" s="13"/>
      <c r="E12" s="13"/>
      <c r="F12" s="13"/>
    </row>
    <row r="13" spans="1:7" ht="45" x14ac:dyDescent="0.25">
      <c r="A13" s="32" t="s">
        <v>41</v>
      </c>
      <c r="B13" s="33" t="s">
        <v>42</v>
      </c>
      <c r="C13" s="34" t="s">
        <v>65</v>
      </c>
      <c r="D13" s="13">
        <v>22.666666666666668</v>
      </c>
      <c r="E13" s="13">
        <v>4.53</v>
      </c>
      <c r="F13" s="13">
        <v>27.2</v>
      </c>
    </row>
    <row r="14" spans="1:7" ht="45" x14ac:dyDescent="0.25">
      <c r="A14" s="32" t="s">
        <v>44</v>
      </c>
      <c r="B14" s="33" t="s">
        <v>45</v>
      </c>
      <c r="C14" s="34" t="s">
        <v>65</v>
      </c>
      <c r="D14" s="13">
        <v>35.833333333333336</v>
      </c>
      <c r="E14" s="13">
        <v>7.17</v>
      </c>
      <c r="F14" s="13">
        <v>43</v>
      </c>
    </row>
    <row r="15" spans="1:7" ht="45" x14ac:dyDescent="0.25">
      <c r="A15" s="32" t="s">
        <v>46</v>
      </c>
      <c r="B15" s="33" t="s">
        <v>47</v>
      </c>
      <c r="C15" s="34" t="s">
        <v>65</v>
      </c>
      <c r="D15" s="13">
        <v>45.416666666666671</v>
      </c>
      <c r="E15" s="13">
        <v>9.08</v>
      </c>
      <c r="F15" s="13">
        <v>54.5</v>
      </c>
    </row>
    <row r="16" spans="1:7" ht="45" x14ac:dyDescent="0.25">
      <c r="A16" s="32" t="s">
        <v>48</v>
      </c>
      <c r="B16" s="33" t="s">
        <v>49</v>
      </c>
      <c r="C16" s="34" t="s">
        <v>65</v>
      </c>
      <c r="D16" s="13">
        <v>56.75</v>
      </c>
      <c r="E16" s="13">
        <v>11.35</v>
      </c>
      <c r="F16" s="13">
        <v>68.099999999999994</v>
      </c>
    </row>
    <row r="17" spans="1:6" ht="30" x14ac:dyDescent="0.25">
      <c r="A17" s="35" t="s">
        <v>50</v>
      </c>
      <c r="B17" s="33" t="s">
        <v>51</v>
      </c>
      <c r="C17" s="34"/>
      <c r="D17" s="13"/>
      <c r="E17" s="13"/>
      <c r="F17" s="13"/>
    </row>
    <row r="18" spans="1:6" ht="45" x14ac:dyDescent="0.25">
      <c r="A18" s="32" t="s">
        <v>52</v>
      </c>
      <c r="B18" s="33" t="s">
        <v>53</v>
      </c>
      <c r="C18" s="34" t="s">
        <v>65</v>
      </c>
      <c r="D18" s="13">
        <v>193.33333333333334</v>
      </c>
      <c r="E18" s="13">
        <v>38.67</v>
      </c>
      <c r="F18" s="13">
        <v>232</v>
      </c>
    </row>
    <row r="19" spans="1:6" ht="30" x14ac:dyDescent="0.25">
      <c r="A19" s="32" t="s">
        <v>55</v>
      </c>
      <c r="B19" s="33" t="s">
        <v>56</v>
      </c>
      <c r="C19" s="34" t="s">
        <v>65</v>
      </c>
      <c r="D19" s="13">
        <v>250</v>
      </c>
      <c r="E19" s="13">
        <v>50</v>
      </c>
      <c r="F19" s="13">
        <v>300</v>
      </c>
    </row>
    <row r="20" spans="1:6" ht="45" x14ac:dyDescent="0.25">
      <c r="A20" s="32" t="s">
        <v>57</v>
      </c>
      <c r="B20" s="33" t="s">
        <v>58</v>
      </c>
      <c r="C20" s="34" t="s">
        <v>65</v>
      </c>
      <c r="D20" s="13">
        <v>306.66666666666669</v>
      </c>
      <c r="E20" s="13">
        <v>61.33</v>
      </c>
      <c r="F20" s="13">
        <v>368</v>
      </c>
    </row>
    <row r="21" spans="1:6" ht="30" x14ac:dyDescent="0.25">
      <c r="A21" s="32" t="s">
        <v>59</v>
      </c>
      <c r="B21" s="33" t="s">
        <v>60</v>
      </c>
      <c r="C21" s="34" t="s">
        <v>65</v>
      </c>
      <c r="D21" s="13">
        <v>363.33333333333337</v>
      </c>
      <c r="E21" s="13">
        <v>72.67</v>
      </c>
      <c r="F21" s="13">
        <v>436</v>
      </c>
    </row>
    <row r="22" spans="1:6" x14ac:dyDescent="0.25">
      <c r="A22" s="4"/>
      <c r="B22" s="4"/>
      <c r="C22" s="1"/>
      <c r="D22" s="1"/>
      <c r="E22" s="1"/>
      <c r="F22" s="5"/>
    </row>
    <row r="23" spans="1:6" x14ac:dyDescent="0.25">
      <c r="A23" s="1"/>
      <c r="B23" s="1"/>
      <c r="C23" s="1"/>
      <c r="D23" s="1"/>
      <c r="E23" s="1"/>
      <c r="F23" s="3"/>
    </row>
    <row r="24" spans="1:6" x14ac:dyDescent="0.25">
      <c r="A24" s="1"/>
      <c r="B24" s="1"/>
      <c r="C24" s="1"/>
      <c r="D24" s="1"/>
      <c r="E24" s="1"/>
      <c r="F24" s="3"/>
    </row>
  </sheetData>
  <mergeCells count="7">
    <mergeCell ref="D4:D5"/>
    <mergeCell ref="E4:E5"/>
    <mergeCell ref="A3:C3"/>
    <mergeCell ref="A4:A5"/>
    <mergeCell ref="B4:B5"/>
    <mergeCell ref="C4:C5"/>
    <mergeCell ref="F4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="80" zoomScaleNormal="100" zoomScaleSheetLayoutView="80" workbookViewId="0">
      <selection activeCell="F4" sqref="F4:F21"/>
    </sheetView>
  </sheetViews>
  <sheetFormatPr defaultRowHeight="15" x14ac:dyDescent="0.25"/>
  <cols>
    <col min="1" max="1" width="7.5703125" bestFit="1" customWidth="1"/>
    <col min="2" max="2" width="40.42578125" customWidth="1"/>
    <col min="3" max="3" width="9.85546875" customWidth="1"/>
    <col min="4" max="4" width="11" customWidth="1"/>
    <col min="5" max="7" width="10.7109375" customWidth="1"/>
    <col min="8" max="8" width="9.140625" customWidth="1"/>
    <col min="9" max="9" width="9.140625" style="20" customWidth="1"/>
    <col min="10" max="10" width="9.140625" customWidth="1"/>
    <col min="11" max="11" width="12.28515625" customWidth="1"/>
    <col min="12" max="12" width="11.85546875" customWidth="1"/>
    <col min="13" max="13" width="12.42578125" customWidth="1"/>
    <col min="14" max="16" width="9.140625" customWidth="1"/>
    <col min="17" max="17" width="11.85546875" customWidth="1"/>
  </cols>
  <sheetData>
    <row r="1" spans="1:18" ht="15.75" x14ac:dyDescent="0.25">
      <c r="A1" s="16" t="s">
        <v>19</v>
      </c>
    </row>
    <row r="2" spans="1:18" ht="15.75" x14ac:dyDescent="0.25">
      <c r="A2" s="16" t="s">
        <v>20</v>
      </c>
    </row>
    <row r="3" spans="1:18" ht="28.5" customHeight="1" x14ac:dyDescent="0.25">
      <c r="A3" s="71" t="s">
        <v>16</v>
      </c>
      <c r="B3" s="71"/>
      <c r="C3" s="71"/>
      <c r="D3" s="71"/>
      <c r="E3" s="71"/>
      <c r="F3" s="71"/>
      <c r="G3" s="71"/>
      <c r="H3" s="18"/>
      <c r="I3" s="18"/>
      <c r="J3" s="18"/>
      <c r="K3" s="2"/>
      <c r="L3" s="2"/>
      <c r="M3" s="1"/>
      <c r="P3" s="73">
        <v>2021</v>
      </c>
      <c r="Q3" s="73"/>
    </row>
    <row r="4" spans="1:18" x14ac:dyDescent="0.25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9" t="s">
        <v>22</v>
      </c>
      <c r="J4" s="65" t="s">
        <v>21</v>
      </c>
      <c r="K4" s="66" t="s">
        <v>23</v>
      </c>
      <c r="L4" s="66" t="s">
        <v>17</v>
      </c>
      <c r="M4" s="66" t="s">
        <v>24</v>
      </c>
      <c r="P4" s="74"/>
      <c r="Q4" s="66" t="s">
        <v>23</v>
      </c>
    </row>
    <row r="5" spans="1:18" ht="87.75" customHeight="1" x14ac:dyDescent="0.25">
      <c r="A5" s="67"/>
      <c r="B5" s="72"/>
      <c r="C5" s="67"/>
      <c r="D5" s="67"/>
      <c r="E5" s="67"/>
      <c r="F5" s="67"/>
      <c r="G5" s="67"/>
      <c r="H5" s="67"/>
      <c r="I5" s="70"/>
      <c r="J5" s="65"/>
      <c r="K5" s="67"/>
      <c r="L5" s="67"/>
      <c r="M5" s="67"/>
      <c r="P5" s="75"/>
      <c r="Q5" s="67"/>
    </row>
    <row r="6" spans="1:18" x14ac:dyDescent="0.25">
      <c r="A6" s="15">
        <v>1</v>
      </c>
      <c r="B6" s="15">
        <v>2</v>
      </c>
      <c r="C6" s="15">
        <v>3</v>
      </c>
      <c r="D6" s="15"/>
      <c r="E6" s="15"/>
      <c r="F6" s="15"/>
      <c r="G6" s="15"/>
      <c r="H6" s="15"/>
      <c r="I6" s="21"/>
      <c r="J6" s="15"/>
      <c r="K6" s="15">
        <v>4</v>
      </c>
      <c r="L6" s="15">
        <v>5</v>
      </c>
      <c r="M6" s="15">
        <v>6</v>
      </c>
      <c r="N6" s="17"/>
      <c r="O6" s="17"/>
      <c r="P6" s="25"/>
      <c r="Q6" s="26"/>
      <c r="R6" s="17"/>
    </row>
    <row r="7" spans="1:18" ht="45" x14ac:dyDescent="0.25">
      <c r="A7" s="8" t="s">
        <v>28</v>
      </c>
      <c r="B7" s="27" t="s">
        <v>29</v>
      </c>
      <c r="C7" s="9"/>
      <c r="D7" s="9"/>
      <c r="E7" s="9"/>
      <c r="F7" s="9"/>
      <c r="G7" s="9"/>
      <c r="H7" s="10"/>
      <c r="I7" s="28"/>
      <c r="J7" s="10"/>
      <c r="K7" s="10"/>
      <c r="L7" s="10"/>
      <c r="M7" s="29"/>
      <c r="P7" s="30"/>
      <c r="Q7" s="31"/>
    </row>
    <row r="8" spans="1:18" ht="60" x14ac:dyDescent="0.25">
      <c r="A8" s="32" t="s">
        <v>30</v>
      </c>
      <c r="B8" s="33" t="s">
        <v>31</v>
      </c>
      <c r="C8" s="34" t="s">
        <v>32</v>
      </c>
      <c r="D8" s="11" t="s">
        <v>8</v>
      </c>
      <c r="E8" s="11">
        <v>0.05</v>
      </c>
      <c r="F8" s="12">
        <f>E8*$C$32</f>
        <v>0.05</v>
      </c>
      <c r="G8" s="13">
        <f>'[2]зп с 01.07.2021'!$I$56</f>
        <v>223.48648073022315</v>
      </c>
      <c r="H8" s="14">
        <v>3.4826783539670623</v>
      </c>
      <c r="I8" s="23">
        <v>1</v>
      </c>
      <c r="J8" s="19">
        <v>0.1</v>
      </c>
      <c r="K8" s="13">
        <f>M8/1.2</f>
        <v>42.833333333333336</v>
      </c>
      <c r="L8" s="13">
        <f>ROUND(K8*20%,2)</f>
        <v>8.57</v>
      </c>
      <c r="M8" s="13">
        <f>ROUND($F8*$G8*$H8*$I8*(1+$J8)*1.2,1)</f>
        <v>51.4</v>
      </c>
      <c r="P8" s="30">
        <f>K8/Q8</f>
        <v>1.0383838383838384</v>
      </c>
      <c r="Q8" s="31">
        <v>41.25</v>
      </c>
    </row>
    <row r="9" spans="1:18" ht="60" x14ac:dyDescent="0.25">
      <c r="A9" s="32" t="s">
        <v>33</v>
      </c>
      <c r="B9" s="33" t="s">
        <v>34</v>
      </c>
      <c r="C9" s="34" t="s">
        <v>32</v>
      </c>
      <c r="D9" s="11" t="s">
        <v>8</v>
      </c>
      <c r="E9" s="11">
        <v>0.09</v>
      </c>
      <c r="F9" s="12">
        <f>E9*$C$32</f>
        <v>0.09</v>
      </c>
      <c r="G9" s="13">
        <f>'[2]зп с 01.07.2021'!$I$56</f>
        <v>223.48648073022315</v>
      </c>
      <c r="H9" s="14">
        <v>3.4826783539670623</v>
      </c>
      <c r="I9" s="23">
        <v>1</v>
      </c>
      <c r="J9" s="19">
        <v>0.1</v>
      </c>
      <c r="K9" s="13">
        <f t="shared" ref="K9:K21" si="0">M9/1.2</f>
        <v>76.666666666666671</v>
      </c>
      <c r="L9" s="13">
        <f t="shared" ref="L9:L21" si="1">ROUND(K9*20%,2)</f>
        <v>15.33</v>
      </c>
      <c r="M9" s="13">
        <f t="shared" ref="M9:M21" si="2">ROUND($F9*$G9*$H9*$I9*(1+$J9)*1.2,0)</f>
        <v>92</v>
      </c>
      <c r="P9" s="30">
        <f>K9/Q9</f>
        <v>1.0337078651685394</v>
      </c>
      <c r="Q9" s="31">
        <v>74.166666666666671</v>
      </c>
    </row>
    <row r="10" spans="1:18" ht="30" x14ac:dyDescent="0.25">
      <c r="A10" s="32" t="s">
        <v>35</v>
      </c>
      <c r="B10" s="33" t="s">
        <v>36</v>
      </c>
      <c r="C10" s="34" t="s">
        <v>32</v>
      </c>
      <c r="D10" s="11" t="s">
        <v>8</v>
      </c>
      <c r="E10" s="11">
        <v>0.03</v>
      </c>
      <c r="F10" s="12">
        <f>E10*$C$32</f>
        <v>0.03</v>
      </c>
      <c r="G10" s="13">
        <f>'[2]зп с 01.07.2021'!$I$56</f>
        <v>223.48648073022315</v>
      </c>
      <c r="H10" s="14">
        <v>3.4826783539670623</v>
      </c>
      <c r="I10" s="23">
        <v>1.05</v>
      </c>
      <c r="J10" s="19">
        <v>0.1</v>
      </c>
      <c r="K10" s="13">
        <f t="shared" si="0"/>
        <v>26.666666666666668</v>
      </c>
      <c r="L10" s="13">
        <f t="shared" si="1"/>
        <v>5.33</v>
      </c>
      <c r="M10" s="13">
        <f t="shared" si="2"/>
        <v>32</v>
      </c>
      <c r="P10" s="30">
        <f>K10/Q10</f>
        <v>1.032258064516129</v>
      </c>
      <c r="Q10" s="31">
        <v>25.833333333333336</v>
      </c>
    </row>
    <row r="11" spans="1:18" ht="75" x14ac:dyDescent="0.25">
      <c r="A11" s="32" t="s">
        <v>37</v>
      </c>
      <c r="B11" s="33" t="s">
        <v>38</v>
      </c>
      <c r="C11" s="34" t="s">
        <v>32</v>
      </c>
      <c r="D11" s="11" t="s">
        <v>8</v>
      </c>
      <c r="E11" s="11">
        <v>0.03</v>
      </c>
      <c r="F11" s="12">
        <f>E11*$C$32</f>
        <v>0.03</v>
      </c>
      <c r="G11" s="13">
        <f>'[2]зп с 01.07.2021'!$I$56</f>
        <v>223.48648073022315</v>
      </c>
      <c r="H11" s="14">
        <v>3.4826783539670623</v>
      </c>
      <c r="I11" s="23">
        <v>1.05</v>
      </c>
      <c r="J11" s="19">
        <v>0.1</v>
      </c>
      <c r="K11" s="13">
        <f t="shared" si="0"/>
        <v>26.666666666666668</v>
      </c>
      <c r="L11" s="13">
        <f t="shared" si="1"/>
        <v>5.33</v>
      </c>
      <c r="M11" s="13">
        <f t="shared" si="2"/>
        <v>32</v>
      </c>
      <c r="P11" s="30">
        <f>K11/Q11</f>
        <v>1.032258064516129</v>
      </c>
      <c r="Q11" s="31">
        <v>25.833333333333336</v>
      </c>
    </row>
    <row r="12" spans="1:18" ht="45" x14ac:dyDescent="0.25">
      <c r="A12" s="35" t="s">
        <v>39</v>
      </c>
      <c r="B12" s="33" t="s">
        <v>40</v>
      </c>
      <c r="C12" s="34"/>
      <c r="D12" s="11"/>
      <c r="E12" s="11"/>
      <c r="F12" s="12"/>
      <c r="G12" s="13"/>
      <c r="H12" s="14"/>
      <c r="I12" s="23"/>
      <c r="J12" s="19"/>
      <c r="K12" s="13"/>
      <c r="L12" s="13"/>
      <c r="M12" s="13"/>
      <c r="P12" s="30"/>
      <c r="Q12" s="31"/>
    </row>
    <row r="13" spans="1:18" ht="45" x14ac:dyDescent="0.25">
      <c r="A13" s="32" t="s">
        <v>41</v>
      </c>
      <c r="B13" s="33" t="s">
        <v>42</v>
      </c>
      <c r="C13" s="34" t="s">
        <v>43</v>
      </c>
      <c r="D13" s="11" t="s">
        <v>8</v>
      </c>
      <c r="E13" s="11">
        <v>0.02</v>
      </c>
      <c r="F13" s="12">
        <f>E13*$C$32</f>
        <v>0.02</v>
      </c>
      <c r="G13" s="13">
        <f>'[2]зп с 01.07.2021'!$I$56</f>
        <v>223.48648073022315</v>
      </c>
      <c r="H13" s="14">
        <v>3.4826783539670623</v>
      </c>
      <c r="I13" s="23">
        <v>1</v>
      </c>
      <c r="J13" s="19">
        <v>0.1</v>
      </c>
      <c r="K13" s="13">
        <f t="shared" si="0"/>
        <v>17.083333333333336</v>
      </c>
      <c r="L13" s="13">
        <f t="shared" si="1"/>
        <v>3.42</v>
      </c>
      <c r="M13" s="13">
        <f>ROUND($F13*$G13*$H13*$I13*(1+$J13)*1.2,1)</f>
        <v>20.5</v>
      </c>
      <c r="P13" s="30">
        <f>K13/Q13</f>
        <v>1.0353535353535355</v>
      </c>
      <c r="Q13" s="31">
        <v>16.5</v>
      </c>
    </row>
    <row r="14" spans="1:18" ht="45" x14ac:dyDescent="0.25">
      <c r="A14" s="32" t="s">
        <v>44</v>
      </c>
      <c r="B14" s="33" t="s">
        <v>45</v>
      </c>
      <c r="C14" s="34" t="s">
        <v>43</v>
      </c>
      <c r="D14" s="11" t="s">
        <v>8</v>
      </c>
      <c r="E14" s="10">
        <v>0.03</v>
      </c>
      <c r="F14" s="12">
        <f>E14*$C$32</f>
        <v>0.03</v>
      </c>
      <c r="G14" s="13">
        <f>'[2]зп с 01.07.2021'!$I$56</f>
        <v>223.48648073022315</v>
      </c>
      <c r="H14" s="14">
        <v>3.4826783539670623</v>
      </c>
      <c r="I14" s="23">
        <v>1.05</v>
      </c>
      <c r="J14" s="19">
        <v>0.1</v>
      </c>
      <c r="K14" s="13">
        <f t="shared" si="0"/>
        <v>26.666666666666668</v>
      </c>
      <c r="L14" s="13">
        <f t="shared" si="1"/>
        <v>5.33</v>
      </c>
      <c r="M14" s="13">
        <f t="shared" si="2"/>
        <v>32</v>
      </c>
      <c r="P14" s="30">
        <f>K14/Q14</f>
        <v>1.032258064516129</v>
      </c>
      <c r="Q14" s="31">
        <v>25.833333333333336</v>
      </c>
    </row>
    <row r="15" spans="1:18" ht="45" x14ac:dyDescent="0.25">
      <c r="A15" s="32" t="s">
        <v>46</v>
      </c>
      <c r="B15" s="33" t="s">
        <v>47</v>
      </c>
      <c r="C15" s="34" t="s">
        <v>43</v>
      </c>
      <c r="D15" s="11" t="s">
        <v>8</v>
      </c>
      <c r="E15" s="10">
        <v>0.04</v>
      </c>
      <c r="F15" s="12">
        <f>E15*$C$32</f>
        <v>0.04</v>
      </c>
      <c r="G15" s="13">
        <f>'[2]зп с 01.07.2021'!$I$56</f>
        <v>223.48648073022315</v>
      </c>
      <c r="H15" s="14">
        <v>3.4826783539670623</v>
      </c>
      <c r="I15" s="23">
        <v>1</v>
      </c>
      <c r="J15" s="19">
        <v>0.1</v>
      </c>
      <c r="K15" s="13">
        <f t="shared" si="0"/>
        <v>34.25</v>
      </c>
      <c r="L15" s="13">
        <f t="shared" si="1"/>
        <v>6.85</v>
      </c>
      <c r="M15" s="13">
        <f>ROUND($F15*$G15*$H15*$I15*(1+$J15)*1.2,1)</f>
        <v>41.1</v>
      </c>
      <c r="P15" s="30">
        <f>K15/Q15</f>
        <v>1.0378787878787878</v>
      </c>
      <c r="Q15" s="31">
        <v>33</v>
      </c>
    </row>
    <row r="16" spans="1:18" ht="45" x14ac:dyDescent="0.25">
      <c r="A16" s="32" t="s">
        <v>48</v>
      </c>
      <c r="B16" s="33" t="s">
        <v>49</v>
      </c>
      <c r="C16" s="34" t="s">
        <v>43</v>
      </c>
      <c r="D16" s="11" t="s">
        <v>8</v>
      </c>
      <c r="E16" s="10">
        <v>0.05</v>
      </c>
      <c r="F16" s="12">
        <f>E16*$C$32</f>
        <v>0.05</v>
      </c>
      <c r="G16" s="13">
        <f>'[2]зп с 01.07.2021'!$I$56</f>
        <v>223.48648073022315</v>
      </c>
      <c r="H16" s="14">
        <v>3.4826783539670623</v>
      </c>
      <c r="I16" s="23">
        <v>1</v>
      </c>
      <c r="J16" s="19">
        <v>0.1</v>
      </c>
      <c r="K16" s="13">
        <f t="shared" si="0"/>
        <v>42.833333333333336</v>
      </c>
      <c r="L16" s="13">
        <f t="shared" si="1"/>
        <v>8.57</v>
      </c>
      <c r="M16" s="13">
        <f>ROUND($F16*$G16*$H16*$I16*(1+$J16)*1.2,1)</f>
        <v>51.4</v>
      </c>
      <c r="P16" s="30">
        <f>K16/Q16</f>
        <v>1.0383838383838384</v>
      </c>
      <c r="Q16" s="31">
        <v>41.25</v>
      </c>
    </row>
    <row r="17" spans="1:17" ht="30" x14ac:dyDescent="0.25">
      <c r="A17" s="35" t="s">
        <v>50</v>
      </c>
      <c r="B17" s="33" t="s">
        <v>51</v>
      </c>
      <c r="C17" s="34"/>
      <c r="D17" s="11"/>
      <c r="E17" s="10"/>
      <c r="F17" s="12"/>
      <c r="G17" s="13"/>
      <c r="H17" s="14"/>
      <c r="I17" s="23"/>
      <c r="J17" s="19"/>
      <c r="K17" s="13"/>
      <c r="L17" s="13"/>
      <c r="M17" s="13"/>
      <c r="P17" s="30"/>
      <c r="Q17" s="31"/>
    </row>
    <row r="18" spans="1:17" ht="45" x14ac:dyDescent="0.25">
      <c r="A18" s="32" t="s">
        <v>52</v>
      </c>
      <c r="B18" s="33" t="s">
        <v>53</v>
      </c>
      <c r="C18" s="34" t="s">
        <v>54</v>
      </c>
      <c r="D18" s="11" t="s">
        <v>8</v>
      </c>
      <c r="E18" s="10">
        <v>0.17</v>
      </c>
      <c r="F18" s="12">
        <f>E18*$C$32</f>
        <v>0.17</v>
      </c>
      <c r="G18" s="13">
        <f>'[2]зп с 01.07.2021'!$I$56</f>
        <v>223.48648073022315</v>
      </c>
      <c r="H18" s="14">
        <v>3.4826783539670623</v>
      </c>
      <c r="I18" s="23">
        <v>1</v>
      </c>
      <c r="J18" s="19">
        <v>0.1</v>
      </c>
      <c r="K18" s="13">
        <f t="shared" si="0"/>
        <v>145.83333333333334</v>
      </c>
      <c r="L18" s="13">
        <f t="shared" si="1"/>
        <v>29.17</v>
      </c>
      <c r="M18" s="13">
        <f t="shared" si="2"/>
        <v>175</v>
      </c>
      <c r="P18" s="30">
        <f>K18/Q18</f>
        <v>1.0416666666666667</v>
      </c>
      <c r="Q18" s="31">
        <v>140</v>
      </c>
    </row>
    <row r="19" spans="1:17" ht="30" x14ac:dyDescent="0.25">
      <c r="A19" s="32" t="s">
        <v>55</v>
      </c>
      <c r="B19" s="33" t="s">
        <v>56</v>
      </c>
      <c r="C19" s="34" t="s">
        <v>54</v>
      </c>
      <c r="D19" s="11" t="s">
        <v>8</v>
      </c>
      <c r="E19" s="10">
        <v>0.22</v>
      </c>
      <c r="F19" s="12">
        <f>E19*$C$32</f>
        <v>0.22</v>
      </c>
      <c r="G19" s="13">
        <f>'[2]зп с 01.07.2021'!$I$56</f>
        <v>223.48648073022315</v>
      </c>
      <c r="H19" s="14">
        <v>3.4826783539670623</v>
      </c>
      <c r="I19" s="23">
        <v>1</v>
      </c>
      <c r="J19" s="19">
        <v>0.1</v>
      </c>
      <c r="K19" s="13">
        <f t="shared" si="0"/>
        <v>188.33333333333334</v>
      </c>
      <c r="L19" s="13">
        <f t="shared" si="1"/>
        <v>37.67</v>
      </c>
      <c r="M19" s="13">
        <f t="shared" si="2"/>
        <v>226</v>
      </c>
      <c r="P19" s="30">
        <f>K19/Q19</f>
        <v>1.036697247706422</v>
      </c>
      <c r="Q19" s="31">
        <v>181.66666666666669</v>
      </c>
    </row>
    <row r="20" spans="1:17" ht="45" x14ac:dyDescent="0.25">
      <c r="A20" s="32" t="s">
        <v>57</v>
      </c>
      <c r="B20" s="33" t="s">
        <v>58</v>
      </c>
      <c r="C20" s="34" t="s">
        <v>54</v>
      </c>
      <c r="D20" s="11" t="s">
        <v>8</v>
      </c>
      <c r="E20" s="10">
        <v>0.27</v>
      </c>
      <c r="F20" s="12">
        <f>E20*$C$32</f>
        <v>0.27</v>
      </c>
      <c r="G20" s="13">
        <f>'[2]зп с 01.07.2021'!$I$56</f>
        <v>223.48648073022315</v>
      </c>
      <c r="H20" s="14">
        <v>3.4826783539670623</v>
      </c>
      <c r="I20" s="23">
        <v>1</v>
      </c>
      <c r="J20" s="19">
        <v>0.1</v>
      </c>
      <c r="K20" s="13">
        <f t="shared" si="0"/>
        <v>230.83333333333334</v>
      </c>
      <c r="L20" s="13">
        <f t="shared" si="1"/>
        <v>46.17</v>
      </c>
      <c r="M20" s="13">
        <f t="shared" si="2"/>
        <v>277</v>
      </c>
      <c r="P20" s="30">
        <f>K20/Q20</f>
        <v>1.0374531835205993</v>
      </c>
      <c r="Q20" s="31">
        <v>222.5</v>
      </c>
    </row>
    <row r="21" spans="1:17" ht="30" x14ac:dyDescent="0.25">
      <c r="A21" s="32" t="s">
        <v>59</v>
      </c>
      <c r="B21" s="33" t="s">
        <v>60</v>
      </c>
      <c r="C21" s="36" t="s">
        <v>54</v>
      </c>
      <c r="D21" s="11" t="s">
        <v>8</v>
      </c>
      <c r="E21" s="10">
        <v>0.32</v>
      </c>
      <c r="F21" s="12">
        <f>E21*$C$32</f>
        <v>0.32</v>
      </c>
      <c r="G21" s="13">
        <f>'[2]зп с 01.07.2021'!$I$56</f>
        <v>223.48648073022315</v>
      </c>
      <c r="H21" s="14">
        <v>3.4826783539670623</v>
      </c>
      <c r="I21" s="23">
        <v>1</v>
      </c>
      <c r="J21" s="19">
        <v>0.1</v>
      </c>
      <c r="K21" s="13">
        <f t="shared" si="0"/>
        <v>274.16666666666669</v>
      </c>
      <c r="L21" s="13">
        <f t="shared" si="1"/>
        <v>54.83</v>
      </c>
      <c r="M21" s="13">
        <f t="shared" si="2"/>
        <v>329</v>
      </c>
      <c r="P21" s="30">
        <f>K21/Q21</f>
        <v>1.0378548895899053</v>
      </c>
      <c r="Q21" s="31">
        <v>264.16666666666669</v>
      </c>
    </row>
    <row r="22" spans="1:17" x14ac:dyDescent="0.25">
      <c r="A22" s="4"/>
      <c r="B22" s="4"/>
      <c r="C22" s="1"/>
      <c r="D22" s="1"/>
      <c r="E22" s="1"/>
      <c r="F22" s="1"/>
      <c r="G22" s="1"/>
      <c r="H22" s="1"/>
      <c r="I22" s="22"/>
      <c r="J22" s="1"/>
      <c r="K22" s="1"/>
      <c r="L22" s="1"/>
      <c r="M22" s="5"/>
      <c r="P22" s="37"/>
      <c r="Q22" s="38"/>
    </row>
    <row r="23" spans="1:17" x14ac:dyDescent="0.25">
      <c r="A23" s="6"/>
      <c r="B23" s="6"/>
      <c r="C23" s="6"/>
      <c r="D23" s="6"/>
      <c r="E23" s="6"/>
      <c r="F23" s="6"/>
      <c r="G23" s="1"/>
      <c r="H23" s="1"/>
      <c r="I23" s="22"/>
      <c r="J23" s="1"/>
      <c r="K23" s="1"/>
      <c r="L23" s="1"/>
      <c r="M23" s="3"/>
      <c r="P23" s="37"/>
      <c r="Q23" s="38"/>
    </row>
    <row r="24" spans="1:17" x14ac:dyDescent="0.25">
      <c r="A24" s="68" t="s">
        <v>18</v>
      </c>
      <c r="B24" s="68"/>
      <c r="C24" s="1"/>
      <c r="D24" s="1"/>
      <c r="E24" s="1"/>
      <c r="F24" s="1"/>
      <c r="G24" s="1"/>
      <c r="H24" s="1"/>
      <c r="I24" s="22"/>
      <c r="J24" s="1"/>
      <c r="K24" s="1"/>
      <c r="L24" s="1"/>
      <c r="M24" s="3"/>
      <c r="P24" s="37"/>
      <c r="Q24" s="38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22"/>
      <c r="J25" s="1"/>
      <c r="K25" s="1"/>
      <c r="L25" s="1"/>
      <c r="M25" s="3"/>
      <c r="P25" s="37"/>
      <c r="Q25" s="38"/>
    </row>
    <row r="26" spans="1:17" x14ac:dyDescent="0.25">
      <c r="A26" s="1"/>
      <c r="B26" s="7" t="s">
        <v>9</v>
      </c>
      <c r="C26" s="7">
        <v>1.03</v>
      </c>
      <c r="D26" s="1"/>
      <c r="E26" s="1"/>
      <c r="F26" s="1"/>
      <c r="G26" s="1"/>
      <c r="H26" s="1"/>
      <c r="I26" s="22"/>
      <c r="J26" s="1"/>
      <c r="K26" s="1"/>
      <c r="L26" s="1"/>
      <c r="M26" s="3"/>
      <c r="P26" s="37"/>
      <c r="Q26" s="38"/>
    </row>
    <row r="27" spans="1:17" x14ac:dyDescent="0.25">
      <c r="A27" s="1"/>
      <c r="B27" s="7" t="s">
        <v>10</v>
      </c>
      <c r="C27" s="7">
        <v>1.06</v>
      </c>
      <c r="D27" s="1"/>
      <c r="E27" s="1"/>
      <c r="F27" s="1"/>
      <c r="G27" s="1"/>
      <c r="H27" s="1"/>
      <c r="I27" s="22"/>
      <c r="J27" s="1"/>
      <c r="K27" s="1"/>
      <c r="L27" s="1"/>
      <c r="M27" s="3"/>
      <c r="P27" s="37"/>
      <c r="Q27" s="38"/>
    </row>
    <row r="28" spans="1:17" x14ac:dyDescent="0.25">
      <c r="A28" s="1"/>
      <c r="B28" s="7" t="s">
        <v>11</v>
      </c>
      <c r="C28" s="7">
        <v>1.1499999999999999</v>
      </c>
      <c r="D28" s="1"/>
      <c r="E28" s="1"/>
      <c r="F28" s="1"/>
      <c r="G28" s="1"/>
      <c r="H28" s="1"/>
      <c r="I28" s="22"/>
      <c r="J28" s="1"/>
      <c r="K28" s="1"/>
      <c r="L28" s="1"/>
      <c r="M28" s="3"/>
      <c r="P28" s="37"/>
      <c r="Q28" s="38"/>
    </row>
    <row r="29" spans="1:17" x14ac:dyDescent="0.25">
      <c r="A29" s="1"/>
      <c r="B29" s="7" t="s">
        <v>12</v>
      </c>
      <c r="C29" s="7">
        <v>1.25</v>
      </c>
      <c r="D29" s="1"/>
      <c r="E29" s="1"/>
      <c r="F29" s="1"/>
      <c r="G29" s="1"/>
      <c r="H29" s="1"/>
      <c r="I29" s="22"/>
      <c r="J29" s="1"/>
      <c r="K29" s="1"/>
      <c r="L29" s="1"/>
      <c r="M29" s="3"/>
      <c r="P29" s="37"/>
      <c r="Q29" s="38"/>
    </row>
    <row r="30" spans="1:17" x14ac:dyDescent="0.25">
      <c r="A30" s="1"/>
      <c r="B30" s="7" t="s">
        <v>13</v>
      </c>
      <c r="C30" s="7">
        <v>1.35</v>
      </c>
      <c r="D30" s="1"/>
      <c r="E30" s="1"/>
      <c r="F30" s="1"/>
      <c r="G30" s="1"/>
      <c r="H30" s="1"/>
      <c r="I30" s="22"/>
      <c r="J30" s="1"/>
      <c r="K30" s="1"/>
      <c r="L30" s="1"/>
      <c r="M30" s="3"/>
      <c r="P30" s="37"/>
      <c r="Q30" s="38"/>
    </row>
    <row r="31" spans="1:17" x14ac:dyDescent="0.25">
      <c r="A31" s="1"/>
      <c r="B31" s="7" t="s">
        <v>14</v>
      </c>
      <c r="C31" s="7">
        <v>1.45</v>
      </c>
      <c r="D31" s="1"/>
      <c r="E31" s="1"/>
      <c r="F31" s="1"/>
      <c r="G31" s="1"/>
      <c r="H31" s="1"/>
      <c r="I31" s="22"/>
      <c r="J31" s="1"/>
      <c r="K31" s="1"/>
      <c r="L31" s="1"/>
      <c r="M31" s="3"/>
      <c r="P31" s="37"/>
      <c r="Q31" s="38"/>
    </row>
    <row r="32" spans="1:17" x14ac:dyDescent="0.25">
      <c r="A32" s="1"/>
      <c r="B32" s="7" t="s">
        <v>15</v>
      </c>
      <c r="C32" s="7">
        <v>1</v>
      </c>
      <c r="D32" s="1"/>
      <c r="E32" s="1"/>
      <c r="F32" s="1"/>
      <c r="G32" s="1"/>
      <c r="H32" s="1"/>
      <c r="I32" s="22"/>
      <c r="J32" s="1"/>
      <c r="K32" s="1"/>
      <c r="L32" s="1"/>
      <c r="M32" s="3"/>
      <c r="P32" s="37"/>
      <c r="Q32" s="38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22"/>
      <c r="J33" s="1"/>
      <c r="K33" s="1"/>
      <c r="L33" s="1"/>
      <c r="M33" s="3"/>
      <c r="P33" s="37"/>
      <c r="Q33" s="38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22"/>
      <c r="J34" s="1"/>
      <c r="K34" s="1"/>
      <c r="L34" s="1"/>
      <c r="M34" s="3"/>
      <c r="P34" s="37"/>
      <c r="Q34" s="38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22"/>
      <c r="J35" s="1"/>
      <c r="K35" s="1"/>
      <c r="L35" s="1"/>
      <c r="M35" s="3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22"/>
      <c r="J36" s="1"/>
      <c r="K36" s="1"/>
      <c r="L36" s="1"/>
      <c r="M36" s="3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22"/>
      <c r="J37" s="1"/>
      <c r="K37" s="1"/>
      <c r="L37" s="1"/>
      <c r="M37" s="3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22"/>
      <c r="J38" s="1"/>
      <c r="K38" s="1"/>
      <c r="L38" s="1"/>
      <c r="M38" s="3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22"/>
      <c r="J39" s="1"/>
      <c r="K39" s="1"/>
      <c r="L39" s="1"/>
      <c r="M39" s="3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22"/>
      <c r="J40" s="1"/>
      <c r="K40" s="1"/>
      <c r="L40" s="1"/>
      <c r="M40" s="3"/>
    </row>
  </sheetData>
  <mergeCells count="18">
    <mergeCell ref="A3:G3"/>
    <mergeCell ref="P3:Q3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L4:L5"/>
    <mergeCell ref="M4:M5"/>
    <mergeCell ref="A24:B24"/>
    <mergeCell ref="H4:H5"/>
    <mergeCell ref="I4:I5"/>
    <mergeCell ref="J4:J5"/>
    <mergeCell ref="K4:K5"/>
  </mergeCells>
  <conditionalFormatting sqref="P8:P21">
    <cfRule type="cellIs" dxfId="7" priority="1" operator="lessThan">
      <formula>1</formula>
    </cfRule>
    <cfRule type="cellIs" dxfId="6" priority="2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30"/>
  <sheetViews>
    <sheetView workbookViewId="0">
      <selection activeCell="E30" sqref="E30"/>
    </sheetView>
  </sheetViews>
  <sheetFormatPr defaultRowHeight="15" x14ac:dyDescent="0.25"/>
  <cols>
    <col min="1" max="1" width="7.5703125" bestFit="1" customWidth="1"/>
    <col min="2" max="2" width="40.42578125" customWidth="1"/>
    <col min="3" max="5" width="9.85546875" customWidth="1"/>
    <col min="6" max="6" width="12.28515625" customWidth="1"/>
    <col min="7" max="7" width="11.85546875" customWidth="1"/>
    <col min="8" max="8" width="12.42578125" customWidth="1"/>
    <col min="10" max="10" width="7.5703125" bestFit="1" customWidth="1"/>
    <col min="11" max="11" width="40.42578125" customWidth="1"/>
    <col min="12" max="14" width="9.85546875" customWidth="1"/>
    <col min="15" max="15" width="12.28515625" customWidth="1"/>
    <col min="16" max="16" width="11.85546875" customWidth="1"/>
    <col min="17" max="17" width="12.42578125" customWidth="1"/>
  </cols>
  <sheetData>
    <row r="2" spans="1:19" ht="25.5" x14ac:dyDescent="0.25">
      <c r="B2" s="59" t="s">
        <v>61</v>
      </c>
      <c r="K2" s="59" t="s">
        <v>66</v>
      </c>
    </row>
    <row r="4" spans="1:19" ht="15.75" x14ac:dyDescent="0.25">
      <c r="A4" s="16" t="s">
        <v>19</v>
      </c>
      <c r="J4" s="16" t="s">
        <v>19</v>
      </c>
    </row>
    <row r="5" spans="1:19" ht="15.75" x14ac:dyDescent="0.25">
      <c r="A5" s="16" t="s">
        <v>20</v>
      </c>
      <c r="J5" s="16" t="s">
        <v>20</v>
      </c>
    </row>
    <row r="6" spans="1:19" x14ac:dyDescent="0.25">
      <c r="A6" s="71" t="s">
        <v>16</v>
      </c>
      <c r="B6" s="71"/>
      <c r="C6" s="71"/>
      <c r="D6" s="18"/>
      <c r="E6" s="18"/>
      <c r="F6" s="2"/>
      <c r="G6" s="2"/>
      <c r="H6" s="1"/>
      <c r="J6" s="71" t="s">
        <v>16</v>
      </c>
      <c r="K6" s="71"/>
      <c r="L6" s="71"/>
      <c r="M6" s="18"/>
      <c r="N6" s="18"/>
      <c r="O6" s="2"/>
      <c r="P6" s="2"/>
      <c r="Q6" s="1"/>
    </row>
    <row r="7" spans="1:19" ht="15" customHeight="1" x14ac:dyDescent="0.25">
      <c r="A7" s="66" t="s">
        <v>0</v>
      </c>
      <c r="B7" s="66" t="s">
        <v>1</v>
      </c>
      <c r="C7" s="66" t="s">
        <v>2</v>
      </c>
      <c r="D7" s="69" t="s">
        <v>3</v>
      </c>
      <c r="E7" s="69" t="s">
        <v>5</v>
      </c>
      <c r="F7" s="66" t="s">
        <v>23</v>
      </c>
      <c r="G7" s="66" t="s">
        <v>17</v>
      </c>
      <c r="H7" s="66" t="s">
        <v>24</v>
      </c>
      <c r="J7" s="66" t="s">
        <v>0</v>
      </c>
      <c r="K7" s="66" t="s">
        <v>1</v>
      </c>
      <c r="L7" s="66" t="s">
        <v>2</v>
      </c>
      <c r="M7" s="69" t="s">
        <v>3</v>
      </c>
      <c r="N7" s="69" t="s">
        <v>5</v>
      </c>
      <c r="O7" s="66" t="s">
        <v>23</v>
      </c>
      <c r="P7" s="66" t="s">
        <v>17</v>
      </c>
      <c r="Q7" s="66" t="s">
        <v>24</v>
      </c>
    </row>
    <row r="8" spans="1:19" ht="92.25" customHeight="1" x14ac:dyDescent="0.25">
      <c r="A8" s="67"/>
      <c r="B8" s="72"/>
      <c r="C8" s="67"/>
      <c r="D8" s="70"/>
      <c r="E8" s="70"/>
      <c r="F8" s="67"/>
      <c r="G8" s="67"/>
      <c r="H8" s="67"/>
      <c r="J8" s="67"/>
      <c r="K8" s="72"/>
      <c r="L8" s="67"/>
      <c r="M8" s="70"/>
      <c r="N8" s="70"/>
      <c r="O8" s="67"/>
      <c r="P8" s="67"/>
      <c r="Q8" s="67"/>
    </row>
    <row r="9" spans="1:19" x14ac:dyDescent="0.25">
      <c r="A9" s="15">
        <v>1</v>
      </c>
      <c r="B9" s="15">
        <v>2</v>
      </c>
      <c r="C9" s="15">
        <v>3</v>
      </c>
      <c r="D9" s="21">
        <v>4</v>
      </c>
      <c r="E9" s="21">
        <v>5</v>
      </c>
      <c r="F9" s="15">
        <v>6</v>
      </c>
      <c r="G9" s="15">
        <v>7</v>
      </c>
      <c r="H9" s="15">
        <v>8</v>
      </c>
      <c r="J9" s="15">
        <v>1</v>
      </c>
      <c r="K9" s="15">
        <v>2</v>
      </c>
      <c r="L9" s="15">
        <v>3</v>
      </c>
      <c r="M9" s="21">
        <v>4</v>
      </c>
      <c r="N9" s="21">
        <v>5</v>
      </c>
      <c r="O9" s="15">
        <v>6</v>
      </c>
      <c r="P9" s="15">
        <v>7</v>
      </c>
      <c r="Q9" s="15">
        <v>8</v>
      </c>
    </row>
    <row r="10" spans="1:19" ht="45" x14ac:dyDescent="0.25">
      <c r="A10" s="8" t="s">
        <v>28</v>
      </c>
      <c r="B10" s="27" t="s">
        <v>29</v>
      </c>
      <c r="C10" s="9"/>
      <c r="D10" s="60"/>
      <c r="E10" s="60"/>
      <c r="F10" s="10"/>
      <c r="G10" s="10"/>
      <c r="H10" s="29"/>
      <c r="J10" s="8" t="s">
        <v>28</v>
      </c>
      <c r="K10" s="27" t="s">
        <v>29</v>
      </c>
      <c r="L10" s="9"/>
      <c r="M10" s="60"/>
      <c r="N10" s="60"/>
      <c r="O10" s="10"/>
      <c r="P10" s="10"/>
      <c r="Q10" s="29"/>
    </row>
    <row r="11" spans="1:19" ht="60" x14ac:dyDescent="0.25">
      <c r="A11" s="32" t="s">
        <v>30</v>
      </c>
      <c r="B11" s="33" t="s">
        <v>31</v>
      </c>
      <c r="C11" s="34" t="s">
        <v>65</v>
      </c>
      <c r="D11" s="28" t="s">
        <v>67</v>
      </c>
      <c r="E11" s="28">
        <v>0.05</v>
      </c>
      <c r="F11" s="13">
        <v>53.583333333333336</v>
      </c>
      <c r="G11" s="13">
        <v>10.72</v>
      </c>
      <c r="H11" s="13">
        <v>64.3</v>
      </c>
      <c r="I11" s="62">
        <f>E11-N11</f>
        <v>0</v>
      </c>
      <c r="J11" s="32" t="s">
        <v>30</v>
      </c>
      <c r="K11" s="33" t="s">
        <v>31</v>
      </c>
      <c r="L11" s="34" t="s">
        <v>32</v>
      </c>
      <c r="M11" s="28" t="s">
        <v>8</v>
      </c>
      <c r="N11" s="28">
        <v>0.05</v>
      </c>
      <c r="O11" s="13">
        <v>42.833333333333336</v>
      </c>
      <c r="P11" s="13">
        <v>8.57</v>
      </c>
      <c r="Q11" s="13">
        <v>51.4</v>
      </c>
      <c r="R11" s="63">
        <f>F11-O11</f>
        <v>10.75</v>
      </c>
      <c r="S11" s="64">
        <f>F11/O11</f>
        <v>1.2509727626459144</v>
      </c>
    </row>
    <row r="12" spans="1:19" ht="60" x14ac:dyDescent="0.25">
      <c r="A12" s="32" t="s">
        <v>33</v>
      </c>
      <c r="B12" s="33" t="s">
        <v>34</v>
      </c>
      <c r="C12" s="34" t="s">
        <v>65</v>
      </c>
      <c r="D12" s="28" t="s">
        <v>67</v>
      </c>
      <c r="E12" s="28">
        <v>0.09</v>
      </c>
      <c r="F12" s="13">
        <v>96.666666666666671</v>
      </c>
      <c r="G12" s="13">
        <v>19.329999999999998</v>
      </c>
      <c r="H12" s="13">
        <v>116</v>
      </c>
      <c r="I12" s="62">
        <f t="shared" ref="I12:I24" si="0">E12-N12</f>
        <v>0</v>
      </c>
      <c r="J12" s="32" t="s">
        <v>33</v>
      </c>
      <c r="K12" s="33" t="s">
        <v>34</v>
      </c>
      <c r="L12" s="34" t="s">
        <v>32</v>
      </c>
      <c r="M12" s="28" t="s">
        <v>8</v>
      </c>
      <c r="N12" s="28">
        <v>0.09</v>
      </c>
      <c r="O12" s="13">
        <v>76.666666666666671</v>
      </c>
      <c r="P12" s="13">
        <v>15.33</v>
      </c>
      <c r="Q12" s="13">
        <v>92</v>
      </c>
      <c r="R12" s="63">
        <f>F12-O12</f>
        <v>20</v>
      </c>
      <c r="S12" s="64">
        <f>F12/O12</f>
        <v>1.2608695652173914</v>
      </c>
    </row>
    <row r="13" spans="1:19" ht="30" x14ac:dyDescent="0.25">
      <c r="A13" s="32" t="s">
        <v>35</v>
      </c>
      <c r="B13" s="33" t="s">
        <v>36</v>
      </c>
      <c r="C13" s="34" t="s">
        <v>65</v>
      </c>
      <c r="D13" s="28" t="s">
        <v>67</v>
      </c>
      <c r="E13" s="28">
        <v>0.03</v>
      </c>
      <c r="F13" s="13">
        <v>33.333333333333336</v>
      </c>
      <c r="G13" s="13">
        <v>6.67</v>
      </c>
      <c r="H13" s="13">
        <v>40</v>
      </c>
      <c r="I13" s="62">
        <f t="shared" si="0"/>
        <v>0</v>
      </c>
      <c r="J13" s="32" t="s">
        <v>35</v>
      </c>
      <c r="K13" s="33" t="s">
        <v>36</v>
      </c>
      <c r="L13" s="34" t="s">
        <v>32</v>
      </c>
      <c r="M13" s="28" t="s">
        <v>8</v>
      </c>
      <c r="N13" s="28">
        <v>0.03</v>
      </c>
      <c r="O13" s="13">
        <v>26.666666666666668</v>
      </c>
      <c r="P13" s="13">
        <v>5.33</v>
      </c>
      <c r="Q13" s="13">
        <v>32</v>
      </c>
      <c r="R13" s="63">
        <f>F13-O13</f>
        <v>6.6666666666666679</v>
      </c>
      <c r="S13" s="64">
        <f>F13/O13</f>
        <v>1.25</v>
      </c>
    </row>
    <row r="14" spans="1:19" ht="75" x14ac:dyDescent="0.25">
      <c r="A14" s="32" t="s">
        <v>37</v>
      </c>
      <c r="B14" s="33" t="s">
        <v>38</v>
      </c>
      <c r="C14" s="34" t="s">
        <v>65</v>
      </c>
      <c r="D14" s="28" t="s">
        <v>67</v>
      </c>
      <c r="E14" s="28">
        <v>0.03</v>
      </c>
      <c r="F14" s="13">
        <v>33.333333333333336</v>
      </c>
      <c r="G14" s="13">
        <v>6.67</v>
      </c>
      <c r="H14" s="13">
        <v>40</v>
      </c>
      <c r="I14" s="62">
        <f t="shared" si="0"/>
        <v>0</v>
      </c>
      <c r="J14" s="32" t="s">
        <v>37</v>
      </c>
      <c r="K14" s="33" t="s">
        <v>38</v>
      </c>
      <c r="L14" s="34" t="s">
        <v>32</v>
      </c>
      <c r="M14" s="28" t="s">
        <v>8</v>
      </c>
      <c r="N14" s="28">
        <v>0.03</v>
      </c>
      <c r="O14" s="13">
        <v>26.666666666666668</v>
      </c>
      <c r="P14" s="13">
        <v>5.33</v>
      </c>
      <c r="Q14" s="13">
        <v>32</v>
      </c>
      <c r="R14" s="63">
        <f>F14-O14</f>
        <v>6.6666666666666679</v>
      </c>
      <c r="S14" s="64">
        <f>F14/O14</f>
        <v>1.25</v>
      </c>
    </row>
    <row r="15" spans="1:19" ht="45" x14ac:dyDescent="0.25">
      <c r="A15" s="35" t="s">
        <v>39</v>
      </c>
      <c r="B15" s="33" t="s">
        <v>40</v>
      </c>
      <c r="C15" s="34"/>
      <c r="D15" s="28"/>
      <c r="E15" s="28"/>
      <c r="F15" s="13"/>
      <c r="G15" s="13"/>
      <c r="H15" s="13"/>
      <c r="I15" s="62">
        <f t="shared" si="0"/>
        <v>0</v>
      </c>
      <c r="J15" s="35" t="s">
        <v>39</v>
      </c>
      <c r="K15" s="33" t="s">
        <v>40</v>
      </c>
      <c r="L15" s="34"/>
      <c r="M15" s="28"/>
      <c r="N15" s="28"/>
      <c r="O15" s="13"/>
      <c r="P15" s="13"/>
      <c r="Q15" s="13"/>
      <c r="R15" s="63"/>
      <c r="S15" s="64"/>
    </row>
    <row r="16" spans="1:19" ht="45" x14ac:dyDescent="0.25">
      <c r="A16" s="32" t="s">
        <v>41</v>
      </c>
      <c r="B16" s="33" t="s">
        <v>42</v>
      </c>
      <c r="C16" s="34" t="s">
        <v>65</v>
      </c>
      <c r="D16" s="28" t="s">
        <v>67</v>
      </c>
      <c r="E16" s="28">
        <v>0.02</v>
      </c>
      <c r="F16" s="13">
        <v>21.416666666666668</v>
      </c>
      <c r="G16" s="13">
        <v>4.28</v>
      </c>
      <c r="H16" s="13">
        <v>25.7</v>
      </c>
      <c r="I16" s="62">
        <f t="shared" si="0"/>
        <v>0</v>
      </c>
      <c r="J16" s="32" t="s">
        <v>41</v>
      </c>
      <c r="K16" s="33" t="s">
        <v>42</v>
      </c>
      <c r="L16" s="34" t="s">
        <v>43</v>
      </c>
      <c r="M16" s="28" t="s">
        <v>8</v>
      </c>
      <c r="N16" s="28">
        <v>0.02</v>
      </c>
      <c r="O16" s="13">
        <v>17.083333333333336</v>
      </c>
      <c r="P16" s="13">
        <v>3.42</v>
      </c>
      <c r="Q16" s="13">
        <v>20.5</v>
      </c>
      <c r="R16" s="63">
        <f>F16-O16</f>
        <v>4.3333333333333321</v>
      </c>
      <c r="S16" s="64">
        <f>F16/O16</f>
        <v>1.2536585365853659</v>
      </c>
    </row>
    <row r="17" spans="1:19" ht="45" x14ac:dyDescent="0.25">
      <c r="A17" s="32" t="s">
        <v>44</v>
      </c>
      <c r="B17" s="33" t="s">
        <v>45</v>
      </c>
      <c r="C17" s="34" t="s">
        <v>65</v>
      </c>
      <c r="D17" s="28" t="s">
        <v>67</v>
      </c>
      <c r="E17" s="28">
        <v>0.03</v>
      </c>
      <c r="F17" s="13">
        <v>33.333333333333336</v>
      </c>
      <c r="G17" s="13">
        <v>6.67</v>
      </c>
      <c r="H17" s="13">
        <v>40</v>
      </c>
      <c r="I17" s="62">
        <f t="shared" si="0"/>
        <v>0</v>
      </c>
      <c r="J17" s="32" t="s">
        <v>44</v>
      </c>
      <c r="K17" s="33" t="s">
        <v>45</v>
      </c>
      <c r="L17" s="34" t="s">
        <v>43</v>
      </c>
      <c r="M17" s="28" t="s">
        <v>8</v>
      </c>
      <c r="N17" s="28">
        <v>0.03</v>
      </c>
      <c r="O17" s="13">
        <v>26.666666666666668</v>
      </c>
      <c r="P17" s="13">
        <v>5.33</v>
      </c>
      <c r="Q17" s="13">
        <v>32</v>
      </c>
      <c r="R17" s="63">
        <f>F17-O17</f>
        <v>6.6666666666666679</v>
      </c>
      <c r="S17" s="64">
        <f>F17/O17</f>
        <v>1.25</v>
      </c>
    </row>
    <row r="18" spans="1:19" ht="45" x14ac:dyDescent="0.25">
      <c r="A18" s="32" t="s">
        <v>46</v>
      </c>
      <c r="B18" s="33" t="s">
        <v>47</v>
      </c>
      <c r="C18" s="34" t="s">
        <v>65</v>
      </c>
      <c r="D18" s="28" t="s">
        <v>67</v>
      </c>
      <c r="E18" s="28">
        <v>0.04</v>
      </c>
      <c r="F18" s="13">
        <v>42.833333333333336</v>
      </c>
      <c r="G18" s="13">
        <v>8.57</v>
      </c>
      <c r="H18" s="13">
        <v>51.4</v>
      </c>
      <c r="I18" s="62">
        <f t="shared" si="0"/>
        <v>0</v>
      </c>
      <c r="J18" s="32" t="s">
        <v>46</v>
      </c>
      <c r="K18" s="33" t="s">
        <v>47</v>
      </c>
      <c r="L18" s="34" t="s">
        <v>43</v>
      </c>
      <c r="M18" s="28" t="s">
        <v>8</v>
      </c>
      <c r="N18" s="28">
        <v>0.04</v>
      </c>
      <c r="O18" s="13">
        <v>34.25</v>
      </c>
      <c r="P18" s="13">
        <v>6.85</v>
      </c>
      <c r="Q18" s="13">
        <v>41.1</v>
      </c>
      <c r="R18" s="63">
        <f>F18-O18</f>
        <v>8.5833333333333357</v>
      </c>
      <c r="S18" s="64">
        <f>F18/O18</f>
        <v>1.2506082725060828</v>
      </c>
    </row>
    <row r="19" spans="1:19" ht="45" x14ac:dyDescent="0.25">
      <c r="A19" s="32" t="s">
        <v>48</v>
      </c>
      <c r="B19" s="33" t="s">
        <v>49</v>
      </c>
      <c r="C19" s="34" t="s">
        <v>65</v>
      </c>
      <c r="D19" s="28" t="s">
        <v>67</v>
      </c>
      <c r="E19" s="28">
        <v>0.05</v>
      </c>
      <c r="F19" s="13">
        <v>53.583333333333336</v>
      </c>
      <c r="G19" s="13">
        <v>10.72</v>
      </c>
      <c r="H19" s="13">
        <v>64.3</v>
      </c>
      <c r="I19" s="62">
        <f t="shared" si="0"/>
        <v>0</v>
      </c>
      <c r="J19" s="32" t="s">
        <v>48</v>
      </c>
      <c r="K19" s="33" t="s">
        <v>49</v>
      </c>
      <c r="L19" s="34" t="s">
        <v>43</v>
      </c>
      <c r="M19" s="28" t="s">
        <v>8</v>
      </c>
      <c r="N19" s="28">
        <v>0.05</v>
      </c>
      <c r="O19" s="13">
        <v>42.833333333333336</v>
      </c>
      <c r="P19" s="13">
        <v>8.57</v>
      </c>
      <c r="Q19" s="13">
        <v>51.4</v>
      </c>
      <c r="R19" s="63">
        <f>F19-O19</f>
        <v>10.75</v>
      </c>
      <c r="S19" s="64">
        <f>F19/O19</f>
        <v>1.2509727626459144</v>
      </c>
    </row>
    <row r="20" spans="1:19" ht="30" x14ac:dyDescent="0.25">
      <c r="A20" s="35" t="s">
        <v>50</v>
      </c>
      <c r="B20" s="33" t="s">
        <v>51</v>
      </c>
      <c r="C20" s="34"/>
      <c r="D20" s="28"/>
      <c r="E20" s="28"/>
      <c r="F20" s="13"/>
      <c r="G20" s="13"/>
      <c r="H20" s="13"/>
      <c r="I20" s="62">
        <f t="shared" si="0"/>
        <v>0</v>
      </c>
      <c r="J20" s="35" t="s">
        <v>50</v>
      </c>
      <c r="K20" s="33" t="s">
        <v>51</v>
      </c>
      <c r="L20" s="34"/>
      <c r="M20" s="28"/>
      <c r="N20" s="28"/>
      <c r="O20" s="13"/>
      <c r="P20" s="13"/>
      <c r="Q20" s="13"/>
      <c r="R20" s="63"/>
      <c r="S20" s="64"/>
    </row>
    <row r="21" spans="1:19" ht="45" x14ac:dyDescent="0.25">
      <c r="A21" s="32" t="s">
        <v>52</v>
      </c>
      <c r="B21" s="33" t="s">
        <v>53</v>
      </c>
      <c r="C21" s="34" t="s">
        <v>65</v>
      </c>
      <c r="D21" s="28" t="s">
        <v>67</v>
      </c>
      <c r="E21" s="28">
        <v>0.17</v>
      </c>
      <c r="F21" s="13">
        <v>181.66666666666669</v>
      </c>
      <c r="G21" s="13">
        <v>36.33</v>
      </c>
      <c r="H21" s="13">
        <v>218</v>
      </c>
      <c r="I21" s="62">
        <f t="shared" si="0"/>
        <v>0</v>
      </c>
      <c r="J21" s="32" t="s">
        <v>52</v>
      </c>
      <c r="K21" s="33" t="s">
        <v>53</v>
      </c>
      <c r="L21" s="34" t="s">
        <v>54</v>
      </c>
      <c r="M21" s="28" t="s">
        <v>8</v>
      </c>
      <c r="N21" s="28">
        <v>0.17</v>
      </c>
      <c r="O21" s="13">
        <v>145.83333333333334</v>
      </c>
      <c r="P21" s="13">
        <v>29.17</v>
      </c>
      <c r="Q21" s="13">
        <v>175</v>
      </c>
      <c r="R21" s="63">
        <f>F21-O21</f>
        <v>35.833333333333343</v>
      </c>
      <c r="S21" s="64">
        <f>F21/O21</f>
        <v>1.2457142857142858</v>
      </c>
    </row>
    <row r="22" spans="1:19" ht="30" x14ac:dyDescent="0.25">
      <c r="A22" s="32" t="s">
        <v>55</v>
      </c>
      <c r="B22" s="33" t="s">
        <v>56</v>
      </c>
      <c r="C22" s="34" t="s">
        <v>65</v>
      </c>
      <c r="D22" s="28" t="s">
        <v>67</v>
      </c>
      <c r="E22" s="28">
        <v>0.22</v>
      </c>
      <c r="F22" s="13">
        <v>235.83333333333334</v>
      </c>
      <c r="G22" s="13">
        <v>47.17</v>
      </c>
      <c r="H22" s="13">
        <v>283</v>
      </c>
      <c r="I22" s="62">
        <f t="shared" si="0"/>
        <v>0</v>
      </c>
      <c r="J22" s="32" t="s">
        <v>55</v>
      </c>
      <c r="K22" s="33" t="s">
        <v>56</v>
      </c>
      <c r="L22" s="34" t="s">
        <v>54</v>
      </c>
      <c r="M22" s="28" t="s">
        <v>8</v>
      </c>
      <c r="N22" s="28">
        <v>0.22</v>
      </c>
      <c r="O22" s="13">
        <v>188.33333333333334</v>
      </c>
      <c r="P22" s="13">
        <v>37.67</v>
      </c>
      <c r="Q22" s="13">
        <v>226</v>
      </c>
      <c r="R22" s="63">
        <f>F22-O22</f>
        <v>47.5</v>
      </c>
      <c r="S22" s="64">
        <f>F22/O22</f>
        <v>1.252212389380531</v>
      </c>
    </row>
    <row r="23" spans="1:19" ht="45" x14ac:dyDescent="0.25">
      <c r="A23" s="32" t="s">
        <v>57</v>
      </c>
      <c r="B23" s="33" t="s">
        <v>58</v>
      </c>
      <c r="C23" s="34" t="s">
        <v>65</v>
      </c>
      <c r="D23" s="28" t="s">
        <v>67</v>
      </c>
      <c r="E23" s="28">
        <v>0.27</v>
      </c>
      <c r="F23" s="13">
        <v>289.16666666666669</v>
      </c>
      <c r="G23" s="13">
        <v>57.83</v>
      </c>
      <c r="H23" s="13">
        <v>347</v>
      </c>
      <c r="I23" s="62">
        <f t="shared" si="0"/>
        <v>0</v>
      </c>
      <c r="J23" s="32" t="s">
        <v>57</v>
      </c>
      <c r="K23" s="33" t="s">
        <v>58</v>
      </c>
      <c r="L23" s="34" t="s">
        <v>54</v>
      </c>
      <c r="M23" s="28" t="s">
        <v>8</v>
      </c>
      <c r="N23" s="28">
        <v>0.27</v>
      </c>
      <c r="O23" s="13">
        <v>230.83333333333334</v>
      </c>
      <c r="P23" s="13">
        <v>46.17</v>
      </c>
      <c r="Q23" s="13">
        <v>277</v>
      </c>
      <c r="R23" s="63">
        <f>F23-O23</f>
        <v>58.333333333333343</v>
      </c>
      <c r="S23" s="64">
        <f>F23/O23</f>
        <v>1.2527075812274369</v>
      </c>
    </row>
    <row r="24" spans="1:19" ht="30" x14ac:dyDescent="0.25">
      <c r="A24" s="32" t="s">
        <v>59</v>
      </c>
      <c r="B24" s="33" t="s">
        <v>60</v>
      </c>
      <c r="C24" s="34" t="s">
        <v>65</v>
      </c>
      <c r="D24" s="28" t="s">
        <v>67</v>
      </c>
      <c r="E24" s="28">
        <v>0.32</v>
      </c>
      <c r="F24" s="13">
        <v>342.5</v>
      </c>
      <c r="G24" s="13">
        <v>68.5</v>
      </c>
      <c r="H24" s="13">
        <v>411</v>
      </c>
      <c r="I24" s="62">
        <f t="shared" si="0"/>
        <v>0</v>
      </c>
      <c r="J24" s="32" t="s">
        <v>59</v>
      </c>
      <c r="K24" s="33" t="s">
        <v>60</v>
      </c>
      <c r="L24" s="36" t="s">
        <v>54</v>
      </c>
      <c r="M24" s="61" t="s">
        <v>8</v>
      </c>
      <c r="N24" s="61">
        <v>0.32</v>
      </c>
      <c r="O24" s="13">
        <v>274.16666666666669</v>
      </c>
      <c r="P24" s="13">
        <v>54.83</v>
      </c>
      <c r="Q24" s="13">
        <v>329</v>
      </c>
      <c r="R24" s="63">
        <f>F24-O24</f>
        <v>68.333333333333314</v>
      </c>
      <c r="S24" s="64">
        <f>F24/O24</f>
        <v>1.2492401215805471</v>
      </c>
    </row>
    <row r="25" spans="1:19" x14ac:dyDescent="0.25">
      <c r="A25" s="4"/>
      <c r="B25" s="4"/>
      <c r="C25" s="1"/>
      <c r="D25" s="1"/>
      <c r="E25" s="1"/>
      <c r="F25" s="1"/>
      <c r="G25" s="1"/>
      <c r="H25" s="5"/>
      <c r="J25" s="4"/>
      <c r="K25" s="4"/>
      <c r="L25" s="1"/>
      <c r="M25" s="1"/>
      <c r="N25" s="1"/>
      <c r="O25" s="1"/>
      <c r="P25" s="1"/>
      <c r="Q25" s="5"/>
    </row>
    <row r="26" spans="1:19" x14ac:dyDescent="0.25">
      <c r="A26" s="1"/>
      <c r="B26" s="1"/>
      <c r="C26" s="1"/>
      <c r="D26" s="1"/>
      <c r="E26" s="1"/>
      <c r="F26" s="1"/>
      <c r="G26" s="1"/>
      <c r="H26" s="3"/>
      <c r="J26" s="1"/>
      <c r="K26" s="1"/>
      <c r="L26" s="1"/>
      <c r="M26" s="1"/>
      <c r="N26" s="1"/>
      <c r="O26" s="1"/>
      <c r="P26" s="1"/>
      <c r="Q26" s="3"/>
    </row>
    <row r="27" spans="1:19" x14ac:dyDescent="0.25">
      <c r="A27" s="1"/>
      <c r="B27" s="1"/>
      <c r="C27" s="1"/>
      <c r="D27" s="1"/>
      <c r="E27" s="1"/>
      <c r="F27" s="1"/>
      <c r="G27" s="1"/>
      <c r="H27" s="3"/>
      <c r="J27" s="1"/>
      <c r="K27" s="1"/>
      <c r="L27" s="1"/>
      <c r="M27" s="1"/>
      <c r="N27" s="1"/>
      <c r="O27" s="1"/>
      <c r="P27" s="1"/>
      <c r="Q27" s="3"/>
    </row>
    <row r="28" spans="1:19" x14ac:dyDescent="0.25">
      <c r="A28" s="1"/>
      <c r="B28" s="1"/>
      <c r="C28" s="1"/>
      <c r="D28" s="1"/>
      <c r="E28" s="1"/>
      <c r="F28" s="1"/>
      <c r="G28" s="1"/>
      <c r="H28" s="3"/>
      <c r="J28" s="1"/>
      <c r="K28" s="1"/>
      <c r="L28" s="1"/>
      <c r="M28" s="1"/>
      <c r="N28" s="1"/>
      <c r="O28" s="1"/>
      <c r="P28" s="1"/>
      <c r="Q28" s="3"/>
    </row>
    <row r="29" spans="1:19" x14ac:dyDescent="0.25">
      <c r="A29" s="1"/>
      <c r="B29" s="1"/>
      <c r="C29" s="1"/>
      <c r="D29" s="1"/>
      <c r="E29" s="1"/>
      <c r="F29" s="1"/>
      <c r="G29" s="1"/>
      <c r="H29" s="3"/>
      <c r="J29" s="1"/>
      <c r="K29" s="1"/>
      <c r="L29" s="1"/>
      <c r="M29" s="1"/>
      <c r="N29" s="1"/>
      <c r="O29" s="1"/>
      <c r="P29" s="1"/>
      <c r="Q29" s="3"/>
    </row>
    <row r="30" spans="1:19" x14ac:dyDescent="0.25">
      <c r="A30" s="1"/>
      <c r="B30" s="1"/>
      <c r="C30" s="1"/>
      <c r="D30" s="1"/>
      <c r="E30" s="1"/>
      <c r="F30" s="1"/>
      <c r="G30" s="1"/>
      <c r="H30" s="3"/>
      <c r="J30" s="1"/>
      <c r="K30" s="1"/>
      <c r="L30" s="1"/>
      <c r="M30" s="1"/>
      <c r="N30" s="1"/>
      <c r="O30" s="1"/>
      <c r="P30" s="1"/>
      <c r="Q30" s="3"/>
    </row>
  </sheetData>
  <mergeCells count="18">
    <mergeCell ref="O7:O8"/>
    <mergeCell ref="P7:P8"/>
    <mergeCell ref="Q7:Q8"/>
    <mergeCell ref="J6:L6"/>
    <mergeCell ref="J7:J8"/>
    <mergeCell ref="K7:K8"/>
    <mergeCell ref="L7:L8"/>
    <mergeCell ref="M7:M8"/>
    <mergeCell ref="N7:N8"/>
    <mergeCell ref="F7:F8"/>
    <mergeCell ref="G7:G8"/>
    <mergeCell ref="H7:H8"/>
    <mergeCell ref="A6:C6"/>
    <mergeCell ref="A7:A8"/>
    <mergeCell ref="B7:B8"/>
    <mergeCell ref="C7:C8"/>
    <mergeCell ref="D7:D8"/>
    <mergeCell ref="E7:E8"/>
  </mergeCells>
  <conditionalFormatting sqref="I11">
    <cfRule type="cellIs" dxfId="5" priority="6" operator="lessThan">
      <formula>0</formula>
    </cfRule>
  </conditionalFormatting>
  <conditionalFormatting sqref="I12:I24">
    <cfRule type="cellIs" dxfId="4" priority="5" operator="lessThan">
      <formula>0</formula>
    </cfRule>
  </conditionalFormatting>
  <conditionalFormatting sqref="R11">
    <cfRule type="cellIs" dxfId="3" priority="4" operator="lessThan">
      <formula>0</formula>
    </cfRule>
  </conditionalFormatting>
  <conditionalFormatting sqref="S11">
    <cfRule type="cellIs" dxfId="2" priority="3" operator="lessThan">
      <formula>1</formula>
    </cfRule>
  </conditionalFormatting>
  <conditionalFormatting sqref="R12:R24">
    <cfRule type="cellIs" dxfId="1" priority="2" operator="lessThan">
      <formula>0</formula>
    </cfRule>
  </conditionalFormatting>
  <conditionalFormatting sqref="S12:S24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2022</vt:lpstr>
      <vt:lpstr>2022 сравнение</vt:lpstr>
      <vt:lpstr>2023</vt:lpstr>
      <vt:lpstr>2022 ГРО</vt:lpstr>
      <vt:lpstr>для руковод.</vt:lpstr>
      <vt:lpstr>'2022'!Область_печати</vt:lpstr>
      <vt:lpstr>'2022 ГРО'!Область_печати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2022-08-16T06:03:02Z</dcterms:modified>
</cp:coreProperties>
</file>