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550" yWindow="-240" windowWidth="20310" windowHeight="13845" firstSheet="1" activeTab="1"/>
  </bookViews>
  <sheets>
    <sheet name="2022 ГРО" sheetId="4" state="hidden" r:id="rId1"/>
    <sheet name="2023" sheetId="5" r:id="rId2"/>
    <sheet name="для руковод." sheetId="6" state="hidden" r:id="rId3"/>
  </sheets>
  <externalReferences>
    <externalReference r:id="rId4"/>
  </externalReferences>
  <definedNames>
    <definedName name="_xlnm.Print_Area" localSheetId="0">'2022 ГРО'!$A$1:$M$36</definedName>
    <definedName name="_xlnm.Print_Area" localSheetId="1">'2023'!$A$1:$F$37</definedName>
  </definedNames>
  <calcPr calcId="162913"/>
</workbook>
</file>

<file path=xl/calcChain.xml><?xml version="1.0" encoding="utf-8"?>
<calcChain xmlns="http://schemas.openxmlformats.org/spreadsheetml/2006/main">
  <c r="S39" i="6" l="1"/>
  <c r="R39" i="6"/>
  <c r="S38" i="6"/>
  <c r="R38" i="6"/>
  <c r="S37" i="6"/>
  <c r="R37" i="6"/>
  <c r="S36" i="6"/>
  <c r="R36" i="6"/>
  <c r="S34" i="6"/>
  <c r="R34" i="6"/>
  <c r="S33" i="6"/>
  <c r="R33" i="6"/>
  <c r="S32" i="6"/>
  <c r="R32" i="6"/>
  <c r="S31" i="6"/>
  <c r="R31" i="6"/>
  <c r="S29" i="6"/>
  <c r="R29" i="6"/>
  <c r="S28" i="6"/>
  <c r="R28" i="6"/>
  <c r="S27" i="6"/>
  <c r="R27" i="6"/>
  <c r="S26" i="6"/>
  <c r="R26" i="6"/>
  <c r="S24" i="6"/>
  <c r="R24" i="6"/>
  <c r="S23" i="6"/>
  <c r="R23" i="6"/>
  <c r="S22" i="6"/>
  <c r="R22" i="6"/>
  <c r="S21" i="6"/>
  <c r="R21" i="6"/>
  <c r="S19" i="6"/>
  <c r="R19" i="6"/>
  <c r="S18" i="6"/>
  <c r="R18" i="6"/>
  <c r="S17" i="6"/>
  <c r="R17" i="6"/>
  <c r="S16" i="6"/>
  <c r="R16" i="6"/>
  <c r="S14" i="6"/>
  <c r="R14" i="6"/>
  <c r="S13" i="6"/>
  <c r="R13" i="6"/>
  <c r="S12" i="6"/>
  <c r="R12" i="6"/>
  <c r="S11" i="6"/>
  <c r="R11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G36" i="4" l="1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F36" i="4" l="1"/>
  <c r="M36" i="4" s="1"/>
  <c r="K36" i="4" s="1"/>
  <c r="F35" i="4"/>
  <c r="M35" i="4" s="1"/>
  <c r="K35" i="4" s="1"/>
  <c r="F34" i="4"/>
  <c r="M34" i="4" s="1"/>
  <c r="K34" i="4" s="1"/>
  <c r="F33" i="4"/>
  <c r="M33" i="4" s="1"/>
  <c r="K33" i="4" s="1"/>
  <c r="F31" i="4"/>
  <c r="F30" i="4"/>
  <c r="F29" i="4"/>
  <c r="M29" i="4" s="1"/>
  <c r="K29" i="4" s="1"/>
  <c r="F28" i="4"/>
  <c r="F26" i="4"/>
  <c r="M26" i="4" s="1"/>
  <c r="K26" i="4" s="1"/>
  <c r="F25" i="4"/>
  <c r="M25" i="4" s="1"/>
  <c r="K25" i="4" s="1"/>
  <c r="F24" i="4"/>
  <c r="M24" i="4" s="1"/>
  <c r="K24" i="4" s="1"/>
  <c r="F23" i="4"/>
  <c r="M23" i="4" s="1"/>
  <c r="K23" i="4" s="1"/>
  <c r="F21" i="4"/>
  <c r="M21" i="4" s="1"/>
  <c r="K21" i="4" s="1"/>
  <c r="F20" i="4"/>
  <c r="M20" i="4" s="1"/>
  <c r="K20" i="4" s="1"/>
  <c r="F19" i="4"/>
  <c r="M19" i="4" s="1"/>
  <c r="K19" i="4" s="1"/>
  <c r="F18" i="4"/>
  <c r="M18" i="4" s="1"/>
  <c r="K18" i="4" s="1"/>
  <c r="F16" i="4"/>
  <c r="M16" i="4" s="1"/>
  <c r="K16" i="4" s="1"/>
  <c r="F15" i="4"/>
  <c r="M15" i="4" s="1"/>
  <c r="K15" i="4" s="1"/>
  <c r="F14" i="4"/>
  <c r="M14" i="4" s="1"/>
  <c r="K14" i="4" s="1"/>
  <c r="F13" i="4"/>
  <c r="M13" i="4" s="1"/>
  <c r="K13" i="4" s="1"/>
  <c r="F11" i="4"/>
  <c r="M11" i="4" s="1"/>
  <c r="K11" i="4" s="1"/>
  <c r="F10" i="4"/>
  <c r="F9" i="4"/>
  <c r="M9" i="4" s="1"/>
  <c r="K9" i="4" s="1"/>
  <c r="F8" i="4"/>
  <c r="M8" i="4" s="1"/>
  <c r="M10" i="4" l="1"/>
  <c r="K10" i="4" s="1"/>
  <c r="M30" i="4"/>
  <c r="K30" i="4" s="1"/>
  <c r="M28" i="4"/>
  <c r="K28" i="4" s="1"/>
  <c r="M31" i="4"/>
  <c r="K31" i="4" s="1"/>
  <c r="L14" i="4"/>
  <c r="O14" i="4"/>
  <c r="O20" i="4"/>
  <c r="L20" i="4"/>
  <c r="L11" i="4"/>
  <c r="O11" i="4"/>
  <c r="O16" i="4"/>
  <c r="L16" i="4"/>
  <c r="O21" i="4"/>
  <c r="L21" i="4"/>
  <c r="O36" i="4"/>
  <c r="L36" i="4"/>
  <c r="K8" i="4"/>
  <c r="O13" i="4"/>
  <c r="L13" i="4"/>
  <c r="L18" i="4"/>
  <c r="O18" i="4"/>
  <c r="L23" i="4"/>
  <c r="O23" i="4"/>
  <c r="O33" i="4"/>
  <c r="L33" i="4"/>
  <c r="L24" i="4"/>
  <c r="O24" i="4"/>
  <c r="O29" i="4"/>
  <c r="L29" i="4"/>
  <c r="L34" i="4"/>
  <c r="O34" i="4"/>
  <c r="L9" i="4"/>
  <c r="O9" i="4"/>
  <c r="O15" i="4"/>
  <c r="L15" i="4"/>
  <c r="L35" i="4"/>
  <c r="O35" i="4"/>
  <c r="L19" i="4"/>
  <c r="O19" i="4"/>
  <c r="O25" i="4"/>
  <c r="L25" i="4"/>
  <c r="L26" i="4"/>
  <c r="O26" i="4"/>
  <c r="L31" i="4" l="1"/>
  <c r="O31" i="4"/>
  <c r="O28" i="4"/>
  <c r="L28" i="4"/>
  <c r="O30" i="4"/>
  <c r="L30" i="4"/>
  <c r="L10" i="4"/>
  <c r="O10" i="4"/>
  <c r="O8" i="4"/>
  <c r="L8" i="4"/>
</calcChain>
</file>

<file path=xl/sharedStrings.xml><?xml version="1.0" encoding="utf-8"?>
<sst xmlns="http://schemas.openxmlformats.org/spreadsheetml/2006/main" count="467" uniqueCount="82">
  <si>
    <t>№ п.п.</t>
  </si>
  <si>
    <t>Наименование работ и газового оборудования</t>
  </si>
  <si>
    <t>Состав исполнителей с указанием должности и разряда оплаты труда</t>
  </si>
  <si>
    <t>Трудозатраты на ед.изм., н/ч (транспортные затраты не учтены)</t>
  </si>
  <si>
    <t>Трудозатраты на ед.изм., н/ч с К тр.з</t>
  </si>
  <si>
    <t>Часовая тарифная ставка с учетом районного коэффициента, руб.</t>
  </si>
  <si>
    <t>Расчетный коэффициент</t>
  </si>
  <si>
    <t>до 5 приборов на стояке</t>
  </si>
  <si>
    <t>1.1</t>
  </si>
  <si>
    <t>Визуальная проверка целостности и соответствия нормативным требованиям (осмотр) внутиридомового и (или) внутриквартирного газового оборудования</t>
  </si>
  <si>
    <t>стояк</t>
  </si>
  <si>
    <t>слесарь 4р</t>
  </si>
  <si>
    <t>1.2</t>
  </si>
  <si>
    <t xml:space="preserve">Визуальная проверка наличия свободного доступа (осмотр) к внутридомовому и (или) внутриквартирному газовому оборудованию </t>
  </si>
  <si>
    <t>1.3</t>
  </si>
  <si>
    <t>Визуальная проверка состояния окраски и крепления газопровода (осмотр)</t>
  </si>
  <si>
    <t>1.4</t>
  </si>
  <si>
    <t xml:space="preserve">Визуальная проверка наличия и целостности футляров в местах прокладки через наружные и внутренние конструкции многоквартирных домов и домовладений (осмотр) </t>
  </si>
  <si>
    <t>6-10 приборов на стояке</t>
  </si>
  <si>
    <t>2.1</t>
  </si>
  <si>
    <t>2.2</t>
  </si>
  <si>
    <t>2.3</t>
  </si>
  <si>
    <t>2.4</t>
  </si>
  <si>
    <t>11-15 приборов на стояке</t>
  </si>
  <si>
    <t>3.1</t>
  </si>
  <si>
    <t>3.2</t>
  </si>
  <si>
    <t>3.3</t>
  </si>
  <si>
    <t>3.4</t>
  </si>
  <si>
    <t>16 и более приборов на стояке</t>
  </si>
  <si>
    <t>4.1</t>
  </si>
  <si>
    <t>4.2</t>
  </si>
  <si>
    <t>4.3</t>
  </si>
  <si>
    <t>4.4</t>
  </si>
  <si>
    <t>Проверка герметичности соединений и отключающих устройств ( метод обмыливания)</t>
  </si>
  <si>
    <t>5.1</t>
  </si>
  <si>
    <t>Проверка герметичности соединений и отключающих устройств ( метод обмыливания) свыше 15 до 20 мм</t>
  </si>
  <si>
    <t>кран, стык</t>
  </si>
  <si>
    <t>5.2</t>
  </si>
  <si>
    <t>Проверка герметичности соединений и отключающих устройств ( метод обмыливания) от 20 до 40 мм</t>
  </si>
  <si>
    <t>5.3</t>
  </si>
  <si>
    <t>Проверка герметичности соединений и отключающих устройств ( метод обмыливания) от 40  до 50 мм</t>
  </si>
  <si>
    <t>5.4</t>
  </si>
  <si>
    <t>Проверка герметичности соединений и отключающих устройств ( метод обмыливания) свыше 50 мм</t>
  </si>
  <si>
    <t>Проверка работоспособности и смазка отключающих устройств</t>
  </si>
  <si>
    <t>6.1</t>
  </si>
  <si>
    <t>Проверка работоспособности и смазка отключающих устройств Ду от 15 до 20 мм</t>
  </si>
  <si>
    <t>кран</t>
  </si>
  <si>
    <t>6.2</t>
  </si>
  <si>
    <t>Проверка работоспособности и смазка отключающих устройств Ду 20-40 мм</t>
  </si>
  <si>
    <t>6.3</t>
  </si>
  <si>
    <t>Проверка работоспособности и смазка отключающих устройств Ду от 40 до 50 мм</t>
  </si>
  <si>
    <t>6.4</t>
  </si>
  <si>
    <t>Проверка работоспособности и смазка отключающих устройств Ду свыше 50 мм</t>
  </si>
  <si>
    <t>до 5 км</t>
  </si>
  <si>
    <t>от 5 до 10</t>
  </si>
  <si>
    <t>от 11 до 20</t>
  </si>
  <si>
    <t>от 21 до 30</t>
  </si>
  <si>
    <t>от 31 до 40</t>
  </si>
  <si>
    <t>от 41 до 50</t>
  </si>
  <si>
    <t>в расчет взят коэффициент</t>
  </si>
  <si>
    <t>Единица измерения</t>
  </si>
  <si>
    <t>глава 3. Визуальные проверки при техническом обслуживании внутридомового и внутриквартирного газового оборудования</t>
  </si>
  <si>
    <t xml:space="preserve"> Цена для сторонних организаций с НДС (руб.)</t>
  </si>
  <si>
    <t>Договорная цена для сторонних организаций без НДС,( руб.)</t>
  </si>
  <si>
    <t>НДС, (руб.)</t>
  </si>
  <si>
    <t>Коэффициент удаленности</t>
  </si>
  <si>
    <t>9.3.1.</t>
  </si>
  <si>
    <t>9.3.2.</t>
  </si>
  <si>
    <t>9.3.3.</t>
  </si>
  <si>
    <t>9.3.4.</t>
  </si>
  <si>
    <t>9.3.5.</t>
  </si>
  <si>
    <t>9.3.6.</t>
  </si>
  <si>
    <t xml:space="preserve">РАЗДЕЛ 9.       Техническое обслуживание и ремонт по заявкам  </t>
  </si>
  <si>
    <t>внутридомового газопровода и бытового газового оборудования</t>
  </si>
  <si>
    <t>Рентабельность</t>
  </si>
  <si>
    <t>Договорная цена для сторонних организаций без НДС (руб.)</t>
  </si>
  <si>
    <t xml:space="preserve">поправочный коэффициент </t>
  </si>
  <si>
    <t>к</t>
  </si>
  <si>
    <t>шт</t>
  </si>
  <si>
    <t>Методика ФСТ</t>
  </si>
  <si>
    <t>Наш прейскурант</t>
  </si>
  <si>
    <t>слесарь 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</si>
</sst>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/>
    </xf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9" fontId="3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1" fillId="0" borderId="0" xfId="0" applyFont="1"/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2" fontId="13" fillId="0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2" fontId="0" fillId="0" borderId="1" xfId="0" applyNumberFormat="1" applyFill="1" applyBorder="1"/>
    <xf numFmtId="0" fontId="14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5" fillId="2" borderId="0" xfId="0" applyFont="1" applyFill="1" applyAlignment="1"/>
    <xf numFmtId="4" fontId="15" fillId="2" borderId="0" xfId="0" applyNumberFormat="1" applyFont="1" applyFill="1" applyAlignment="1"/>
    <xf numFmtId="2" fontId="15" fillId="2" borderId="0" xfId="0" applyNumberFormat="1" applyFont="1" applyFill="1" applyAlignment="1"/>
    <xf numFmtId="0" fontId="5" fillId="0" borderId="4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FES/&#1069;&#1054;/16.%20&#1058;&#1088;&#1091;&#1076;/&#1055;&#1056;&#1045;&#1049;&#1057;&#1050;&#1059;&#1056;&#1040;&#1053;&#1058;/&#1055;&#1056;&#1045;&#1049;&#1057;&#1050;&#1059;&#1056;&#1040;&#1053;&#1058;%202022/&#1055;&#1088;&#1080;&#1082;&#1072;&#1079;%20&#1074;&#1085;&#1077;&#1096;&#1085;&#1103;&#1103;%20&#1076;&#1077;&#1103;&#1090;&#1077;&#1083;&#1100;&#1085;&#1086;&#1089;&#1090;&#1100;%20&#1089;%2001.07.2022/&#1055;&#1088;&#1077;&#1081;&#1089;&#1082;&#1091;&#1088;&#1072;&#1085;&#1090;%20&#1089;%20&#1092;&#1086;&#1088;&#1084;&#1091;&#1083;&#1072;&#1084;&#1080;/&#1056;&#1072;&#1089;&#1095;&#1077;&#1090;%20&#1085;&#1072;&#1082;&#1083;&#1072;&#1076;&#1085;&#1099;&#1093;%20&#1079;&#1072;%202020&#1075;%20&#1080;%20%20&#1079;&#1087;%20&#1089;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 с 01.07.2021"/>
      <sheetName val="2018"/>
      <sheetName val="Лист1"/>
      <sheetName val="РК 2021-2022"/>
      <sheetName val="накладные 2020"/>
      <sheetName val="2020заработ.плата"/>
      <sheetName val="расходы 2020"/>
      <sheetName val="зп с 01.07.2020"/>
      <sheetName val="Расчет накладных за 2020г и  зп"/>
      <sheetName val="Заработная плата 2020 ВДГО"/>
    </sheetNames>
    <sheetDataSet>
      <sheetData sheetId="0">
        <row r="17">
          <cell r="I17">
            <v>0</v>
          </cell>
        </row>
        <row r="56">
          <cell r="I56">
            <v>223.48648073022315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view="pageBreakPreview" zoomScale="83" zoomScaleNormal="100" zoomScaleSheetLayoutView="83" workbookViewId="0">
      <selection activeCell="F4" sqref="F4:F5"/>
    </sheetView>
  </sheetViews>
  <sheetFormatPr defaultRowHeight="15" x14ac:dyDescent="0.25"/>
  <cols>
    <col min="1" max="1" width="10" bestFit="1" customWidth="1"/>
    <col min="2" max="2" width="37.140625" customWidth="1"/>
    <col min="3" max="3" width="9.85546875" customWidth="1"/>
    <col min="4" max="4" width="17" customWidth="1"/>
    <col min="5" max="5" width="13.42578125" customWidth="1"/>
    <col min="6" max="6" width="12.5703125" customWidth="1"/>
    <col min="7" max="7" width="15.140625" customWidth="1"/>
    <col min="8" max="8" width="11.28515625" customWidth="1"/>
    <col min="9" max="9" width="11.28515625" style="33" customWidth="1"/>
    <col min="10" max="10" width="9.7109375" customWidth="1"/>
    <col min="11" max="11" width="12.42578125" customWidth="1"/>
    <col min="12" max="12" width="10.85546875" customWidth="1"/>
    <col min="13" max="13" width="12.5703125" customWidth="1"/>
    <col min="14" max="15" width="9.140625" customWidth="1"/>
    <col min="16" max="16" width="15.140625" customWidth="1"/>
    <col min="17" max="18" width="9.140625" customWidth="1"/>
  </cols>
  <sheetData>
    <row r="1" spans="1:18" ht="25.5" customHeight="1" x14ac:dyDescent="0.25">
      <c r="A1" s="24" t="s">
        <v>72</v>
      </c>
    </row>
    <row r="2" spans="1:18" ht="25.5" customHeight="1" x14ac:dyDescent="0.25">
      <c r="A2" s="24" t="s">
        <v>73</v>
      </c>
    </row>
    <row r="3" spans="1:18" ht="29.25" customHeight="1" x14ac:dyDescent="0.25">
      <c r="A3" s="49" t="s">
        <v>61</v>
      </c>
      <c r="B3" s="49"/>
      <c r="C3" s="49"/>
      <c r="D3" s="49"/>
      <c r="E3" s="49"/>
      <c r="F3" s="49"/>
      <c r="G3" s="49"/>
      <c r="H3" s="27"/>
      <c r="I3" s="27"/>
      <c r="J3" s="27"/>
      <c r="K3" s="1"/>
      <c r="L3" s="1"/>
      <c r="M3" s="2"/>
      <c r="O3">
        <v>2021</v>
      </c>
    </row>
    <row r="4" spans="1:18" ht="31.5" customHeight="1" x14ac:dyDescent="0.25">
      <c r="A4" s="50" t="s">
        <v>0</v>
      </c>
      <c r="B4" s="51" t="s">
        <v>1</v>
      </c>
      <c r="C4" s="50" t="s">
        <v>60</v>
      </c>
      <c r="D4" s="50" t="s">
        <v>2</v>
      </c>
      <c r="E4" s="50" t="s">
        <v>3</v>
      </c>
      <c r="F4" s="50" t="s">
        <v>4</v>
      </c>
      <c r="G4" s="50" t="s">
        <v>5</v>
      </c>
      <c r="H4" s="50" t="s">
        <v>6</v>
      </c>
      <c r="I4" s="54" t="s">
        <v>76</v>
      </c>
      <c r="J4" s="50" t="s">
        <v>74</v>
      </c>
      <c r="K4" s="51" t="s">
        <v>63</v>
      </c>
      <c r="L4" s="51" t="s">
        <v>64</v>
      </c>
      <c r="M4" s="51" t="s">
        <v>62</v>
      </c>
      <c r="O4" s="56" t="s">
        <v>77</v>
      </c>
      <c r="P4" s="53" t="s">
        <v>75</v>
      </c>
    </row>
    <row r="5" spans="1:18" ht="63.75" customHeight="1" x14ac:dyDescent="0.25">
      <c r="A5" s="50"/>
      <c r="B5" s="52"/>
      <c r="C5" s="50"/>
      <c r="D5" s="50"/>
      <c r="E5" s="50"/>
      <c r="F5" s="50"/>
      <c r="G5" s="50"/>
      <c r="H5" s="50"/>
      <c r="I5" s="54"/>
      <c r="J5" s="50"/>
      <c r="K5" s="52"/>
      <c r="L5" s="52"/>
      <c r="M5" s="52"/>
      <c r="O5" s="57"/>
      <c r="P5" s="53"/>
    </row>
    <row r="6" spans="1:18" s="25" customFormat="1" ht="14.25" customHeight="1" x14ac:dyDescent="0.25">
      <c r="A6" s="26">
        <v>1</v>
      </c>
      <c r="B6" s="26">
        <v>2</v>
      </c>
      <c r="C6" s="26">
        <v>3</v>
      </c>
      <c r="D6" s="26"/>
      <c r="E6" s="26"/>
      <c r="F6" s="26"/>
      <c r="G6" s="26"/>
      <c r="H6" s="26"/>
      <c r="I6" s="34"/>
      <c r="J6" s="26"/>
      <c r="K6" s="26">
        <v>4</v>
      </c>
      <c r="L6" s="26">
        <v>5</v>
      </c>
      <c r="M6" s="26">
        <v>6</v>
      </c>
      <c r="O6" s="38"/>
      <c r="P6" s="29">
        <v>4</v>
      </c>
    </row>
    <row r="7" spans="1:18" s="11" customFormat="1" ht="21" customHeight="1" x14ac:dyDescent="0.25">
      <c r="A7" s="7" t="s">
        <v>66</v>
      </c>
      <c r="B7" s="17" t="s">
        <v>7</v>
      </c>
      <c r="C7" s="8"/>
      <c r="D7" s="8"/>
      <c r="E7" s="8"/>
      <c r="F7" s="8"/>
      <c r="G7" s="8"/>
      <c r="H7" s="9"/>
      <c r="I7" s="35"/>
      <c r="J7" s="9"/>
      <c r="K7" s="9"/>
      <c r="L7" s="9"/>
      <c r="M7" s="10"/>
      <c r="O7" s="32"/>
      <c r="P7" s="30"/>
    </row>
    <row r="8" spans="1:18" s="11" customFormat="1" ht="80.25" customHeight="1" x14ac:dyDescent="0.25">
      <c r="A8" s="20" t="s">
        <v>8</v>
      </c>
      <c r="B8" s="3" t="s">
        <v>9</v>
      </c>
      <c r="C8" s="12" t="s">
        <v>10</v>
      </c>
      <c r="D8" s="13" t="s">
        <v>11</v>
      </c>
      <c r="E8" s="13">
        <v>0.05</v>
      </c>
      <c r="F8" s="14">
        <f>E8*$C$46</f>
        <v>0.05</v>
      </c>
      <c r="G8" s="15">
        <f>'[1]зп с 01.07.2021'!$I$56</f>
        <v>223.48648073022315</v>
      </c>
      <c r="H8" s="16">
        <v>3.4826783539670623</v>
      </c>
      <c r="I8" s="37">
        <v>1</v>
      </c>
      <c r="J8" s="28">
        <v>0.1</v>
      </c>
      <c r="K8" s="15">
        <f>M8/1.2</f>
        <v>42.833333333333336</v>
      </c>
      <c r="L8" s="15">
        <f>ROUND(K8*20%,2)</f>
        <v>8.57</v>
      </c>
      <c r="M8" s="15">
        <f>ROUND($F8*$G8*$H8*$I8*(1+$J8)*1.2,1)</f>
        <v>51.4</v>
      </c>
      <c r="O8" s="39">
        <f>K8/P8</f>
        <v>1.0383838383838384</v>
      </c>
      <c r="P8" s="31">
        <v>41.25</v>
      </c>
    </row>
    <row r="9" spans="1:18" s="11" customFormat="1" ht="78.75" customHeight="1" x14ac:dyDescent="0.25">
      <c r="A9" s="20" t="s">
        <v>12</v>
      </c>
      <c r="B9" s="3" t="s">
        <v>13</v>
      </c>
      <c r="C9" s="12" t="s">
        <v>10</v>
      </c>
      <c r="D9" s="13" t="s">
        <v>11</v>
      </c>
      <c r="E9" s="13">
        <v>0.25</v>
      </c>
      <c r="F9" s="14">
        <f>E9*$C$46</f>
        <v>0.25</v>
      </c>
      <c r="G9" s="15">
        <f>'[1]зп с 01.07.2021'!$I$56</f>
        <v>223.48648073022315</v>
      </c>
      <c r="H9" s="16">
        <v>3.4826783539670623</v>
      </c>
      <c r="I9" s="37">
        <v>1</v>
      </c>
      <c r="J9" s="28">
        <v>0.1</v>
      </c>
      <c r="K9" s="15">
        <f t="shared" ref="K9:K11" si="0">M9/1.2</f>
        <v>214.16666666666669</v>
      </c>
      <c r="L9" s="15">
        <f t="shared" ref="L9:L36" si="1">ROUND(K9*20%,2)</f>
        <v>42.83</v>
      </c>
      <c r="M9" s="15">
        <f t="shared" ref="M9:M36" si="2">ROUND($F9*$G9*$H9*$I9*(1+$J9)*1.2,0)</f>
        <v>257</v>
      </c>
      <c r="O9" s="39">
        <f t="shared" ref="O9:O36" si="3">K9/P9</f>
        <v>1.0404858299595141</v>
      </c>
      <c r="P9" s="31">
        <v>205.83333333333334</v>
      </c>
      <c r="R9" s="23"/>
    </row>
    <row r="10" spans="1:18" s="11" customFormat="1" ht="56.25" customHeight="1" x14ac:dyDescent="0.25">
      <c r="A10" s="20" t="s">
        <v>14</v>
      </c>
      <c r="B10" s="3" t="s">
        <v>15</v>
      </c>
      <c r="C10" s="12" t="s">
        <v>10</v>
      </c>
      <c r="D10" s="13" t="s">
        <v>11</v>
      </c>
      <c r="E10" s="13">
        <v>0.05</v>
      </c>
      <c r="F10" s="14">
        <f>E10*$C$46</f>
        <v>0.05</v>
      </c>
      <c r="G10" s="15">
        <f>'[1]зп с 01.07.2021'!$I$56</f>
        <v>223.48648073022315</v>
      </c>
      <c r="H10" s="16">
        <v>3.4826783539670623</v>
      </c>
      <c r="I10" s="37">
        <v>1</v>
      </c>
      <c r="J10" s="28">
        <v>0.1</v>
      </c>
      <c r="K10" s="15">
        <f t="shared" si="0"/>
        <v>42.833333333333336</v>
      </c>
      <c r="L10" s="15">
        <f t="shared" si="1"/>
        <v>8.57</v>
      </c>
      <c r="M10" s="15">
        <f>ROUND($F10*$G10*$H10*$I10*(1+$J10)*1.2,1)</f>
        <v>51.4</v>
      </c>
      <c r="O10" s="39">
        <f t="shared" si="3"/>
        <v>1.0383838383838384</v>
      </c>
      <c r="P10" s="31">
        <v>41.25</v>
      </c>
    </row>
    <row r="11" spans="1:18" s="11" customFormat="1" ht="93.75" customHeight="1" x14ac:dyDescent="0.25">
      <c r="A11" s="20" t="s">
        <v>16</v>
      </c>
      <c r="B11" s="3" t="s">
        <v>17</v>
      </c>
      <c r="C11" s="12" t="s">
        <v>10</v>
      </c>
      <c r="D11" s="13" t="s">
        <v>11</v>
      </c>
      <c r="E11" s="13">
        <v>0.15</v>
      </c>
      <c r="F11" s="14">
        <f>E11*$C$46</f>
        <v>0.15</v>
      </c>
      <c r="G11" s="15">
        <f>'[1]зп с 01.07.2021'!$I$56</f>
        <v>223.48648073022315</v>
      </c>
      <c r="H11" s="16">
        <v>3.4826783539670623</v>
      </c>
      <c r="I11" s="37">
        <v>1</v>
      </c>
      <c r="J11" s="28">
        <v>0.1</v>
      </c>
      <c r="K11" s="15">
        <f t="shared" si="0"/>
        <v>128.33333333333334</v>
      </c>
      <c r="L11" s="15">
        <f t="shared" si="1"/>
        <v>25.67</v>
      </c>
      <c r="M11" s="15">
        <f t="shared" si="2"/>
        <v>154</v>
      </c>
      <c r="O11" s="39">
        <f t="shared" si="3"/>
        <v>1.0405405405405406</v>
      </c>
      <c r="P11" s="31">
        <v>123.33333333333334</v>
      </c>
    </row>
    <row r="12" spans="1:18" s="11" customFormat="1" x14ac:dyDescent="0.25">
      <c r="A12" s="21" t="s">
        <v>67</v>
      </c>
      <c r="B12" s="18" t="s">
        <v>18</v>
      </c>
      <c r="C12" s="12"/>
      <c r="D12" s="13"/>
      <c r="E12" s="13"/>
      <c r="F12" s="14"/>
      <c r="G12" s="15">
        <f>'[1]зп с 01.07.2021'!$I$56</f>
        <v>223.48648073022315</v>
      </c>
      <c r="H12" s="16"/>
      <c r="I12" s="37"/>
      <c r="J12" s="28"/>
      <c r="K12" s="15"/>
      <c r="L12" s="15"/>
      <c r="M12" s="15"/>
      <c r="O12" s="39"/>
      <c r="P12" s="31"/>
    </row>
    <row r="13" spans="1:18" s="11" customFormat="1" ht="95.25" customHeight="1" x14ac:dyDescent="0.25">
      <c r="A13" s="20" t="s">
        <v>19</v>
      </c>
      <c r="B13" s="3" t="s">
        <v>9</v>
      </c>
      <c r="C13" s="12" t="s">
        <v>10</v>
      </c>
      <c r="D13" s="13" t="s">
        <v>11</v>
      </c>
      <c r="E13" s="13">
        <v>0.08</v>
      </c>
      <c r="F13" s="14">
        <f>E13*$C$46</f>
        <v>0.08</v>
      </c>
      <c r="G13" s="15">
        <f>'[1]зп с 01.07.2021'!$I$56</f>
        <v>223.48648073022315</v>
      </c>
      <c r="H13" s="16">
        <v>3.4826783539670623</v>
      </c>
      <c r="I13" s="37">
        <v>1</v>
      </c>
      <c r="J13" s="28">
        <v>0.1</v>
      </c>
      <c r="K13" s="15">
        <f t="shared" ref="K13:K36" si="4">M13/1.2</f>
        <v>68.333333333333343</v>
      </c>
      <c r="L13" s="15">
        <f t="shared" si="1"/>
        <v>13.67</v>
      </c>
      <c r="M13" s="15">
        <f t="shared" si="2"/>
        <v>82</v>
      </c>
      <c r="O13" s="39">
        <f t="shared" si="3"/>
        <v>1.0379746835443038</v>
      </c>
      <c r="P13" s="31">
        <v>65.833333333333343</v>
      </c>
    </row>
    <row r="14" spans="1:18" s="11" customFormat="1" ht="78" customHeight="1" x14ac:dyDescent="0.25">
      <c r="A14" s="20" t="s">
        <v>20</v>
      </c>
      <c r="B14" s="3" t="s">
        <v>13</v>
      </c>
      <c r="C14" s="12" t="s">
        <v>10</v>
      </c>
      <c r="D14" s="13" t="s">
        <v>11</v>
      </c>
      <c r="E14" s="13">
        <v>0.4</v>
      </c>
      <c r="F14" s="14">
        <f>E14*$C$46</f>
        <v>0.4</v>
      </c>
      <c r="G14" s="15">
        <f>'[1]зп с 01.07.2021'!$I$56</f>
        <v>223.48648073022315</v>
      </c>
      <c r="H14" s="16">
        <v>3.4826783539670623</v>
      </c>
      <c r="I14" s="37">
        <v>1</v>
      </c>
      <c r="J14" s="28">
        <v>0.1</v>
      </c>
      <c r="K14" s="15">
        <f t="shared" si="4"/>
        <v>342.5</v>
      </c>
      <c r="L14" s="15">
        <f t="shared" si="1"/>
        <v>68.5</v>
      </c>
      <c r="M14" s="15">
        <f t="shared" si="2"/>
        <v>411</v>
      </c>
      <c r="O14" s="39">
        <f t="shared" si="3"/>
        <v>1.0378787878787878</v>
      </c>
      <c r="P14" s="31">
        <v>330</v>
      </c>
    </row>
    <row r="15" spans="1:18" s="11" customFormat="1" ht="52.5" customHeight="1" x14ac:dyDescent="0.25">
      <c r="A15" s="20" t="s">
        <v>21</v>
      </c>
      <c r="B15" s="3" t="s">
        <v>15</v>
      </c>
      <c r="C15" s="12" t="s">
        <v>10</v>
      </c>
      <c r="D15" s="13" t="s">
        <v>11</v>
      </c>
      <c r="E15" s="13">
        <v>0.08</v>
      </c>
      <c r="F15" s="14">
        <f>E15*$C$46</f>
        <v>0.08</v>
      </c>
      <c r="G15" s="15">
        <f>'[1]зп с 01.07.2021'!$I$56</f>
        <v>223.48648073022315</v>
      </c>
      <c r="H15" s="16">
        <v>3.4826783539670623</v>
      </c>
      <c r="I15" s="37">
        <v>1</v>
      </c>
      <c r="J15" s="28">
        <v>0.1</v>
      </c>
      <c r="K15" s="15">
        <f t="shared" si="4"/>
        <v>68.333333333333343</v>
      </c>
      <c r="L15" s="15">
        <f t="shared" si="1"/>
        <v>13.67</v>
      </c>
      <c r="M15" s="15">
        <f t="shared" si="2"/>
        <v>82</v>
      </c>
      <c r="O15" s="39">
        <f t="shared" si="3"/>
        <v>1.0379746835443038</v>
      </c>
      <c r="P15" s="31">
        <v>65.833333333333343</v>
      </c>
    </row>
    <row r="16" spans="1:18" s="11" customFormat="1" ht="97.5" customHeight="1" x14ac:dyDescent="0.25">
      <c r="A16" s="20" t="s">
        <v>22</v>
      </c>
      <c r="B16" s="3" t="s">
        <v>17</v>
      </c>
      <c r="C16" s="12" t="s">
        <v>10</v>
      </c>
      <c r="D16" s="13" t="s">
        <v>11</v>
      </c>
      <c r="E16" s="13">
        <v>0.24</v>
      </c>
      <c r="F16" s="14">
        <f>E16*$C$46</f>
        <v>0.24</v>
      </c>
      <c r="G16" s="15">
        <f>'[1]зп с 01.07.2021'!$I$56</f>
        <v>223.48648073022315</v>
      </c>
      <c r="H16" s="16">
        <v>3.4826783539670623</v>
      </c>
      <c r="I16" s="37">
        <v>1</v>
      </c>
      <c r="J16" s="28">
        <v>0.1</v>
      </c>
      <c r="K16" s="15">
        <f t="shared" si="4"/>
        <v>205.83333333333334</v>
      </c>
      <c r="L16" s="15">
        <f t="shared" si="1"/>
        <v>41.17</v>
      </c>
      <c r="M16" s="15">
        <f t="shared" si="2"/>
        <v>247</v>
      </c>
      <c r="O16" s="39">
        <f t="shared" si="3"/>
        <v>1.0421940928270044</v>
      </c>
      <c r="P16" s="31">
        <v>197.5</v>
      </c>
    </row>
    <row r="17" spans="1:16" s="11" customFormat="1" x14ac:dyDescent="0.25">
      <c r="A17" s="21" t="s">
        <v>68</v>
      </c>
      <c r="B17" s="18" t="s">
        <v>23</v>
      </c>
      <c r="C17" s="12"/>
      <c r="D17" s="13"/>
      <c r="E17" s="13"/>
      <c r="F17" s="14"/>
      <c r="G17" s="15">
        <f>'[1]зп с 01.07.2021'!$I$56</f>
        <v>223.48648073022315</v>
      </c>
      <c r="H17" s="16"/>
      <c r="I17" s="37"/>
      <c r="J17" s="28"/>
      <c r="K17" s="15"/>
      <c r="L17" s="15"/>
      <c r="M17" s="15"/>
      <c r="O17" s="39"/>
      <c r="P17" s="31"/>
    </row>
    <row r="18" spans="1:16" s="11" customFormat="1" ht="92.25" customHeight="1" x14ac:dyDescent="0.25">
      <c r="A18" s="20" t="s">
        <v>24</v>
      </c>
      <c r="B18" s="3" t="s">
        <v>9</v>
      </c>
      <c r="C18" s="12" t="s">
        <v>10</v>
      </c>
      <c r="D18" s="13" t="s">
        <v>11</v>
      </c>
      <c r="E18" s="13">
        <v>0.13</v>
      </c>
      <c r="F18" s="14">
        <f>E18*$C$46</f>
        <v>0.13</v>
      </c>
      <c r="G18" s="15">
        <f>'[1]зп с 01.07.2021'!$I$56</f>
        <v>223.48648073022315</v>
      </c>
      <c r="H18" s="16">
        <v>3.4826783539670623</v>
      </c>
      <c r="I18" s="37">
        <v>1</v>
      </c>
      <c r="J18" s="28">
        <v>0.1</v>
      </c>
      <c r="K18" s="15">
        <f t="shared" si="4"/>
        <v>111.66666666666667</v>
      </c>
      <c r="L18" s="15">
        <f t="shared" si="1"/>
        <v>22.33</v>
      </c>
      <c r="M18" s="15">
        <f t="shared" si="2"/>
        <v>134</v>
      </c>
      <c r="O18" s="39">
        <f t="shared" si="3"/>
        <v>1.0387596899224807</v>
      </c>
      <c r="P18" s="31">
        <v>107.5</v>
      </c>
    </row>
    <row r="19" spans="1:16" s="11" customFormat="1" ht="78" customHeight="1" x14ac:dyDescent="0.25">
      <c r="A19" s="20" t="s">
        <v>25</v>
      </c>
      <c r="B19" s="3" t="s">
        <v>13</v>
      </c>
      <c r="C19" s="12" t="s">
        <v>10</v>
      </c>
      <c r="D19" s="13" t="s">
        <v>11</v>
      </c>
      <c r="E19" s="13">
        <v>0.65</v>
      </c>
      <c r="F19" s="14">
        <f>E19*$C$46</f>
        <v>0.65</v>
      </c>
      <c r="G19" s="15">
        <f>'[1]зп с 01.07.2021'!$I$56</f>
        <v>223.48648073022315</v>
      </c>
      <c r="H19" s="16">
        <v>3.4826783539670623</v>
      </c>
      <c r="I19" s="37">
        <v>1</v>
      </c>
      <c r="J19" s="28">
        <v>0.1</v>
      </c>
      <c r="K19" s="15">
        <f t="shared" si="4"/>
        <v>556.66666666666674</v>
      </c>
      <c r="L19" s="15">
        <f t="shared" si="1"/>
        <v>111.33</v>
      </c>
      <c r="M19" s="15">
        <f t="shared" si="2"/>
        <v>668</v>
      </c>
      <c r="O19" s="39">
        <f t="shared" si="3"/>
        <v>1.0388802488335926</v>
      </c>
      <c r="P19" s="31">
        <v>535.83333333333337</v>
      </c>
    </row>
    <row r="20" spans="1:16" s="11" customFormat="1" ht="45.75" customHeight="1" x14ac:dyDescent="0.25">
      <c r="A20" s="20" t="s">
        <v>26</v>
      </c>
      <c r="B20" s="3" t="s">
        <v>15</v>
      </c>
      <c r="C20" s="12" t="s">
        <v>10</v>
      </c>
      <c r="D20" s="13" t="s">
        <v>11</v>
      </c>
      <c r="E20" s="13">
        <v>0.13</v>
      </c>
      <c r="F20" s="14">
        <f>E20*$C$46</f>
        <v>0.13</v>
      </c>
      <c r="G20" s="15">
        <f>'[1]зп с 01.07.2021'!$I$56</f>
        <v>223.48648073022315</v>
      </c>
      <c r="H20" s="16">
        <v>3.4826783539670623</v>
      </c>
      <c r="I20" s="37">
        <v>1</v>
      </c>
      <c r="J20" s="28">
        <v>0.1</v>
      </c>
      <c r="K20" s="15">
        <f t="shared" si="4"/>
        <v>111.66666666666667</v>
      </c>
      <c r="L20" s="15">
        <f t="shared" si="1"/>
        <v>22.33</v>
      </c>
      <c r="M20" s="15">
        <f t="shared" si="2"/>
        <v>134</v>
      </c>
      <c r="O20" s="39">
        <f t="shared" si="3"/>
        <v>1.0387596899224807</v>
      </c>
      <c r="P20" s="31">
        <v>107.5</v>
      </c>
    </row>
    <row r="21" spans="1:16" s="11" customFormat="1" ht="93" customHeight="1" x14ac:dyDescent="0.25">
      <c r="A21" s="20" t="s">
        <v>27</v>
      </c>
      <c r="B21" s="3" t="s">
        <v>17</v>
      </c>
      <c r="C21" s="12" t="s">
        <v>10</v>
      </c>
      <c r="D21" s="13" t="s">
        <v>11</v>
      </c>
      <c r="E21" s="13">
        <v>0.39</v>
      </c>
      <c r="F21" s="14">
        <f>E21*$C$46</f>
        <v>0.39</v>
      </c>
      <c r="G21" s="15">
        <f>'[1]зп с 01.07.2021'!$I$56</f>
        <v>223.48648073022315</v>
      </c>
      <c r="H21" s="16">
        <v>3.4826783539670623</v>
      </c>
      <c r="I21" s="37">
        <v>1</v>
      </c>
      <c r="J21" s="28">
        <v>0.1</v>
      </c>
      <c r="K21" s="15">
        <f t="shared" si="4"/>
        <v>334.16666666666669</v>
      </c>
      <c r="L21" s="15">
        <f t="shared" si="1"/>
        <v>66.83</v>
      </c>
      <c r="M21" s="15">
        <f t="shared" si="2"/>
        <v>401</v>
      </c>
      <c r="O21" s="39">
        <f t="shared" si="3"/>
        <v>1.0388601036269429</v>
      </c>
      <c r="P21" s="31">
        <v>321.66666666666669</v>
      </c>
    </row>
    <row r="22" spans="1:16" s="11" customFormat="1" x14ac:dyDescent="0.25">
      <c r="A22" s="21" t="s">
        <v>69</v>
      </c>
      <c r="B22" s="18" t="s">
        <v>28</v>
      </c>
      <c r="C22" s="12"/>
      <c r="D22" s="13"/>
      <c r="E22" s="13"/>
      <c r="F22" s="14"/>
      <c r="G22" s="15">
        <f>'[1]зп с 01.07.2021'!$I$56</f>
        <v>223.48648073022315</v>
      </c>
      <c r="H22" s="16"/>
      <c r="I22" s="37"/>
      <c r="J22" s="28"/>
      <c r="K22" s="15"/>
      <c r="L22" s="15"/>
      <c r="M22" s="15"/>
      <c r="O22" s="39"/>
      <c r="P22" s="31"/>
    </row>
    <row r="23" spans="1:16" s="11" customFormat="1" ht="92.25" customHeight="1" x14ac:dyDescent="0.25">
      <c r="A23" s="20" t="s">
        <v>29</v>
      </c>
      <c r="B23" s="3" t="s">
        <v>9</v>
      </c>
      <c r="C23" s="12" t="s">
        <v>10</v>
      </c>
      <c r="D23" s="13" t="s">
        <v>11</v>
      </c>
      <c r="E23" s="13">
        <v>0.2</v>
      </c>
      <c r="F23" s="14">
        <f>E23*$C$46</f>
        <v>0.2</v>
      </c>
      <c r="G23" s="15">
        <f>'[1]зп с 01.07.2021'!$I$56</f>
        <v>223.48648073022315</v>
      </c>
      <c r="H23" s="16">
        <v>3.4826783539670623</v>
      </c>
      <c r="I23" s="37">
        <v>1</v>
      </c>
      <c r="J23" s="28">
        <v>0.1</v>
      </c>
      <c r="K23" s="15">
        <f t="shared" si="4"/>
        <v>170.83333333333334</v>
      </c>
      <c r="L23" s="15">
        <f t="shared" si="1"/>
        <v>34.17</v>
      </c>
      <c r="M23" s="15">
        <f t="shared" si="2"/>
        <v>205</v>
      </c>
      <c r="O23" s="39">
        <f t="shared" si="3"/>
        <v>1.0353535353535355</v>
      </c>
      <c r="P23" s="31">
        <v>165</v>
      </c>
    </row>
    <row r="24" spans="1:16" s="11" customFormat="1" ht="80.25" customHeight="1" x14ac:dyDescent="0.25">
      <c r="A24" s="20" t="s">
        <v>30</v>
      </c>
      <c r="B24" s="3" t="s">
        <v>13</v>
      </c>
      <c r="C24" s="12" t="s">
        <v>10</v>
      </c>
      <c r="D24" s="13" t="s">
        <v>11</v>
      </c>
      <c r="E24" s="13">
        <v>1</v>
      </c>
      <c r="F24" s="14">
        <f t="shared" ref="F24:F36" si="5">E24*$C$46</f>
        <v>1</v>
      </c>
      <c r="G24" s="15">
        <f>'[1]зп с 01.07.2021'!$I$56</f>
        <v>223.48648073022315</v>
      </c>
      <c r="H24" s="16">
        <v>3.4826783539670623</v>
      </c>
      <c r="I24" s="37">
        <v>1</v>
      </c>
      <c r="J24" s="28">
        <v>0.1</v>
      </c>
      <c r="K24" s="15">
        <f t="shared" si="4"/>
        <v>855.83333333333337</v>
      </c>
      <c r="L24" s="15">
        <f t="shared" si="1"/>
        <v>171.17</v>
      </c>
      <c r="M24" s="15">
        <f t="shared" si="2"/>
        <v>1027</v>
      </c>
      <c r="O24" s="39">
        <f t="shared" si="3"/>
        <v>1.0384226491405459</v>
      </c>
      <c r="P24" s="31">
        <v>824.16666666666674</v>
      </c>
    </row>
    <row r="25" spans="1:16" s="11" customFormat="1" ht="49.5" customHeight="1" x14ac:dyDescent="0.25">
      <c r="A25" s="20" t="s">
        <v>31</v>
      </c>
      <c r="B25" s="3" t="s">
        <v>15</v>
      </c>
      <c r="C25" s="12" t="s">
        <v>10</v>
      </c>
      <c r="D25" s="13" t="s">
        <v>11</v>
      </c>
      <c r="E25" s="13">
        <v>0.2</v>
      </c>
      <c r="F25" s="14">
        <f t="shared" si="5"/>
        <v>0.2</v>
      </c>
      <c r="G25" s="15">
        <f>'[1]зп с 01.07.2021'!$I$56</f>
        <v>223.48648073022315</v>
      </c>
      <c r="H25" s="16">
        <v>3.4826783539670623</v>
      </c>
      <c r="I25" s="37">
        <v>1</v>
      </c>
      <c r="J25" s="28">
        <v>0.1</v>
      </c>
      <c r="K25" s="15">
        <f t="shared" si="4"/>
        <v>170.83333333333334</v>
      </c>
      <c r="L25" s="15">
        <f t="shared" si="1"/>
        <v>34.17</v>
      </c>
      <c r="M25" s="15">
        <f t="shared" si="2"/>
        <v>205</v>
      </c>
      <c r="O25" s="39">
        <f t="shared" si="3"/>
        <v>1.0353535353535355</v>
      </c>
      <c r="P25" s="31">
        <v>165</v>
      </c>
    </row>
    <row r="26" spans="1:16" s="11" customFormat="1" ht="97.5" customHeight="1" x14ac:dyDescent="0.25">
      <c r="A26" s="20" t="s">
        <v>32</v>
      </c>
      <c r="B26" s="3" t="s">
        <v>17</v>
      </c>
      <c r="C26" s="12" t="s">
        <v>10</v>
      </c>
      <c r="D26" s="13" t="s">
        <v>11</v>
      </c>
      <c r="E26" s="13">
        <v>0.6</v>
      </c>
      <c r="F26" s="14">
        <f t="shared" si="5"/>
        <v>0.6</v>
      </c>
      <c r="G26" s="15">
        <f>'[1]зп с 01.07.2021'!$I$56</f>
        <v>223.48648073022315</v>
      </c>
      <c r="H26" s="16">
        <v>3.4826783539670623</v>
      </c>
      <c r="I26" s="37">
        <v>1</v>
      </c>
      <c r="J26" s="28">
        <v>0.1</v>
      </c>
      <c r="K26" s="15">
        <f t="shared" si="4"/>
        <v>513.33333333333337</v>
      </c>
      <c r="L26" s="15">
        <f t="shared" si="1"/>
        <v>102.67</v>
      </c>
      <c r="M26" s="15">
        <f t="shared" si="2"/>
        <v>616</v>
      </c>
      <c r="O26" s="39">
        <f t="shared" si="3"/>
        <v>1.0370370370370372</v>
      </c>
      <c r="P26" s="31">
        <v>495</v>
      </c>
    </row>
    <row r="27" spans="1:16" s="11" customFormat="1" ht="48" customHeight="1" x14ac:dyDescent="0.25">
      <c r="A27" s="22" t="s">
        <v>70</v>
      </c>
      <c r="B27" s="19" t="s">
        <v>33</v>
      </c>
      <c r="C27" s="12"/>
      <c r="D27" s="13"/>
      <c r="E27" s="13"/>
      <c r="F27" s="14"/>
      <c r="G27" s="15">
        <f>'[1]зп с 01.07.2021'!$I$56</f>
        <v>223.48648073022315</v>
      </c>
      <c r="H27" s="16"/>
      <c r="I27" s="37"/>
      <c r="J27" s="28"/>
      <c r="K27" s="15"/>
      <c r="L27" s="15"/>
      <c r="M27" s="15"/>
      <c r="O27" s="39"/>
      <c r="P27" s="31"/>
    </row>
    <row r="28" spans="1:16" s="11" customFormat="1" ht="50.25" customHeight="1" x14ac:dyDescent="0.25">
      <c r="A28" s="20" t="s">
        <v>34</v>
      </c>
      <c r="B28" s="3" t="s">
        <v>35</v>
      </c>
      <c r="C28" s="12" t="s">
        <v>36</v>
      </c>
      <c r="D28" s="13" t="s">
        <v>11</v>
      </c>
      <c r="E28" s="13">
        <v>0.02</v>
      </c>
      <c r="F28" s="14">
        <f t="shared" si="5"/>
        <v>0.02</v>
      </c>
      <c r="G28" s="15">
        <f>'[1]зп с 01.07.2021'!$I$56</f>
        <v>223.48648073022315</v>
      </c>
      <c r="H28" s="16">
        <v>3.4826783539670623</v>
      </c>
      <c r="I28" s="37">
        <v>1</v>
      </c>
      <c r="J28" s="28">
        <v>0.1</v>
      </c>
      <c r="K28" s="15">
        <f t="shared" si="4"/>
        <v>17.083333333333336</v>
      </c>
      <c r="L28" s="15">
        <f t="shared" si="1"/>
        <v>3.42</v>
      </c>
      <c r="M28" s="15">
        <f>ROUND($F28*$G28*$H28*$I28*(1+$J28)*1.2,1)</f>
        <v>20.5</v>
      </c>
      <c r="O28" s="39">
        <f t="shared" si="3"/>
        <v>1.0353535353535355</v>
      </c>
      <c r="P28" s="31">
        <v>16.5</v>
      </c>
    </row>
    <row r="29" spans="1:16" s="11" customFormat="1" ht="52.5" customHeight="1" x14ac:dyDescent="0.25">
      <c r="A29" s="20" t="s">
        <v>37</v>
      </c>
      <c r="B29" s="3" t="s">
        <v>38</v>
      </c>
      <c r="C29" s="12" t="s">
        <v>36</v>
      </c>
      <c r="D29" s="13" t="s">
        <v>11</v>
      </c>
      <c r="E29" s="9">
        <v>0.03</v>
      </c>
      <c r="F29" s="14">
        <f t="shared" si="5"/>
        <v>0.03</v>
      </c>
      <c r="G29" s="15">
        <f>'[1]зп с 01.07.2021'!$I$56</f>
        <v>223.48648073022315</v>
      </c>
      <c r="H29" s="16">
        <v>3.4826783539670623</v>
      </c>
      <c r="I29" s="37">
        <v>1.05</v>
      </c>
      <c r="J29" s="28">
        <v>0.1</v>
      </c>
      <c r="K29" s="15">
        <f>M29/1.2</f>
        <v>26.666666666666668</v>
      </c>
      <c r="L29" s="15">
        <f t="shared" si="1"/>
        <v>5.33</v>
      </c>
      <c r="M29" s="15">
        <f>ROUND($F29*$G29*$H29*$I29*(1+$J29)*1.2,0)</f>
        <v>32</v>
      </c>
      <c r="O29" s="39">
        <f>K29/P29</f>
        <v>1.032258064516129</v>
      </c>
      <c r="P29" s="31">
        <v>25.833333333333336</v>
      </c>
    </row>
    <row r="30" spans="1:16" s="11" customFormat="1" ht="52.5" customHeight="1" x14ac:dyDescent="0.25">
      <c r="A30" s="20" t="s">
        <v>39</v>
      </c>
      <c r="B30" s="3" t="s">
        <v>40</v>
      </c>
      <c r="C30" s="12" t="s">
        <v>36</v>
      </c>
      <c r="D30" s="13" t="s">
        <v>11</v>
      </c>
      <c r="E30" s="9">
        <v>0.04</v>
      </c>
      <c r="F30" s="14">
        <f t="shared" si="5"/>
        <v>0.04</v>
      </c>
      <c r="G30" s="15">
        <f>'[1]зп с 01.07.2021'!$I$56</f>
        <v>223.48648073022315</v>
      </c>
      <c r="H30" s="16">
        <v>3.4826783539670623</v>
      </c>
      <c r="I30" s="37">
        <v>1</v>
      </c>
      <c r="J30" s="28">
        <v>0.1</v>
      </c>
      <c r="K30" s="15">
        <f t="shared" si="4"/>
        <v>34.25</v>
      </c>
      <c r="L30" s="15">
        <f t="shared" si="1"/>
        <v>6.85</v>
      </c>
      <c r="M30" s="15">
        <f>ROUND($F30*$G30*$H30*$I30*(1+$J30)*1.2,1)</f>
        <v>41.1</v>
      </c>
      <c r="O30" s="39">
        <f t="shared" si="3"/>
        <v>1.0378787878787878</v>
      </c>
      <c r="P30" s="31">
        <v>33</v>
      </c>
    </row>
    <row r="31" spans="1:16" s="11" customFormat="1" ht="54" customHeight="1" x14ac:dyDescent="0.25">
      <c r="A31" s="20" t="s">
        <v>41</v>
      </c>
      <c r="B31" s="3" t="s">
        <v>42</v>
      </c>
      <c r="C31" s="12" t="s">
        <v>36</v>
      </c>
      <c r="D31" s="13" t="s">
        <v>11</v>
      </c>
      <c r="E31" s="9">
        <v>0.05</v>
      </c>
      <c r="F31" s="14">
        <f t="shared" si="5"/>
        <v>0.05</v>
      </c>
      <c r="G31" s="15">
        <f>'[1]зп с 01.07.2021'!$I$56</f>
        <v>223.48648073022315</v>
      </c>
      <c r="H31" s="16">
        <v>3.4826783539670623</v>
      </c>
      <c r="I31" s="37">
        <v>1</v>
      </c>
      <c r="J31" s="28">
        <v>0.1</v>
      </c>
      <c r="K31" s="15">
        <f>M31/1.2</f>
        <v>42.833333333333336</v>
      </c>
      <c r="L31" s="15">
        <f t="shared" si="1"/>
        <v>8.57</v>
      </c>
      <c r="M31" s="15">
        <f>ROUND($F31*$G31*$H31*$I31*(1+$J31)*1.2,1)</f>
        <v>51.4</v>
      </c>
      <c r="O31" s="39">
        <f t="shared" si="3"/>
        <v>1.0383838383838384</v>
      </c>
      <c r="P31" s="31">
        <v>41.25</v>
      </c>
    </row>
    <row r="32" spans="1:16" s="11" customFormat="1" ht="40.5" customHeight="1" x14ac:dyDescent="0.25">
      <c r="A32" s="22" t="s">
        <v>71</v>
      </c>
      <c r="B32" s="19" t="s">
        <v>43</v>
      </c>
      <c r="C32" s="12"/>
      <c r="D32" s="13"/>
      <c r="E32" s="9"/>
      <c r="F32" s="14"/>
      <c r="G32" s="15">
        <f>'[1]зп с 01.07.2021'!$I$56</f>
        <v>223.48648073022315</v>
      </c>
      <c r="H32" s="16"/>
      <c r="I32" s="37"/>
      <c r="J32" s="28"/>
      <c r="K32" s="15"/>
      <c r="L32" s="15"/>
      <c r="M32" s="15"/>
      <c r="O32" s="39"/>
      <c r="P32" s="31"/>
    </row>
    <row r="33" spans="1:16" s="11" customFormat="1" ht="57.75" customHeight="1" x14ac:dyDescent="0.25">
      <c r="A33" s="20" t="s">
        <v>44</v>
      </c>
      <c r="B33" s="3" t="s">
        <v>45</v>
      </c>
      <c r="C33" s="12" t="s">
        <v>46</v>
      </c>
      <c r="D33" s="13" t="s">
        <v>11</v>
      </c>
      <c r="E33" s="9">
        <v>0.17</v>
      </c>
      <c r="F33" s="14">
        <f t="shared" si="5"/>
        <v>0.17</v>
      </c>
      <c r="G33" s="15">
        <f>'[1]зп с 01.07.2021'!$I$56</f>
        <v>223.48648073022315</v>
      </c>
      <c r="H33" s="16">
        <v>3.4826783539670623</v>
      </c>
      <c r="I33" s="37">
        <v>1</v>
      </c>
      <c r="J33" s="28">
        <v>0.1</v>
      </c>
      <c r="K33" s="15">
        <f t="shared" si="4"/>
        <v>145.83333333333334</v>
      </c>
      <c r="L33" s="15">
        <f t="shared" si="1"/>
        <v>29.17</v>
      </c>
      <c r="M33" s="15">
        <f t="shared" si="2"/>
        <v>175</v>
      </c>
      <c r="O33" s="39">
        <f t="shared" si="3"/>
        <v>1.0416666666666667</v>
      </c>
      <c r="P33" s="31">
        <v>140</v>
      </c>
    </row>
    <row r="34" spans="1:16" s="11" customFormat="1" ht="52.5" customHeight="1" x14ac:dyDescent="0.25">
      <c r="A34" s="20" t="s">
        <v>47</v>
      </c>
      <c r="B34" s="3" t="s">
        <v>48</v>
      </c>
      <c r="C34" s="12" t="s">
        <v>46</v>
      </c>
      <c r="D34" s="13" t="s">
        <v>11</v>
      </c>
      <c r="E34" s="9">
        <v>0.22</v>
      </c>
      <c r="F34" s="14">
        <f t="shared" si="5"/>
        <v>0.22</v>
      </c>
      <c r="G34" s="15">
        <f>'[1]зп с 01.07.2021'!$I$56</f>
        <v>223.48648073022315</v>
      </c>
      <c r="H34" s="16">
        <v>3.4826783539670623</v>
      </c>
      <c r="I34" s="37">
        <v>1</v>
      </c>
      <c r="J34" s="28">
        <v>0.1</v>
      </c>
      <c r="K34" s="15">
        <f t="shared" si="4"/>
        <v>188.33333333333334</v>
      </c>
      <c r="L34" s="15">
        <f t="shared" si="1"/>
        <v>37.67</v>
      </c>
      <c r="M34" s="15">
        <f t="shared" si="2"/>
        <v>226</v>
      </c>
      <c r="O34" s="39">
        <f t="shared" si="3"/>
        <v>1.036697247706422</v>
      </c>
      <c r="P34" s="31">
        <v>181.66666666666669</v>
      </c>
    </row>
    <row r="35" spans="1:16" s="11" customFormat="1" ht="56.25" customHeight="1" x14ac:dyDescent="0.25">
      <c r="A35" s="20" t="s">
        <v>49</v>
      </c>
      <c r="B35" s="3" t="s">
        <v>50</v>
      </c>
      <c r="C35" s="12" t="s">
        <v>46</v>
      </c>
      <c r="D35" s="13" t="s">
        <v>11</v>
      </c>
      <c r="E35" s="9">
        <v>0.27</v>
      </c>
      <c r="F35" s="14">
        <f>E35*$C$46</f>
        <v>0.27</v>
      </c>
      <c r="G35" s="15">
        <f>'[1]зп с 01.07.2021'!$I$56</f>
        <v>223.48648073022315</v>
      </c>
      <c r="H35" s="16">
        <v>3.4826783539670623</v>
      </c>
      <c r="I35" s="37">
        <v>1</v>
      </c>
      <c r="J35" s="28">
        <v>0.1</v>
      </c>
      <c r="K35" s="15">
        <f t="shared" si="4"/>
        <v>230.83333333333334</v>
      </c>
      <c r="L35" s="15">
        <f t="shared" si="1"/>
        <v>46.17</v>
      </c>
      <c r="M35" s="15">
        <f t="shared" si="2"/>
        <v>277</v>
      </c>
      <c r="O35" s="39">
        <f t="shared" si="3"/>
        <v>1.0374531835205993</v>
      </c>
      <c r="P35" s="31">
        <v>222.5</v>
      </c>
    </row>
    <row r="36" spans="1:16" s="11" customFormat="1" ht="57.75" customHeight="1" x14ac:dyDescent="0.25">
      <c r="A36" s="20" t="s">
        <v>51</v>
      </c>
      <c r="B36" s="3" t="s">
        <v>52</v>
      </c>
      <c r="C36" s="12" t="s">
        <v>46</v>
      </c>
      <c r="D36" s="13" t="s">
        <v>11</v>
      </c>
      <c r="E36" s="9">
        <v>0.32</v>
      </c>
      <c r="F36" s="14">
        <f t="shared" si="5"/>
        <v>0.32</v>
      </c>
      <c r="G36" s="15">
        <f>'[1]зп с 01.07.2021'!$I$56</f>
        <v>223.48648073022315</v>
      </c>
      <c r="H36" s="16">
        <v>3.4826783539670623</v>
      </c>
      <c r="I36" s="37">
        <v>1</v>
      </c>
      <c r="J36" s="28">
        <v>0.1</v>
      </c>
      <c r="K36" s="15">
        <f t="shared" si="4"/>
        <v>274.16666666666669</v>
      </c>
      <c r="L36" s="15">
        <f t="shared" si="1"/>
        <v>54.83</v>
      </c>
      <c r="M36" s="15">
        <f t="shared" si="2"/>
        <v>329</v>
      </c>
      <c r="O36" s="39">
        <f t="shared" si="3"/>
        <v>1.0378548895899053</v>
      </c>
      <c r="P36" s="31">
        <v>264.16666666666669</v>
      </c>
    </row>
    <row r="37" spans="1:16" ht="20.25" customHeight="1" x14ac:dyDescent="0.25">
      <c r="A37" s="4"/>
      <c r="B37" s="4"/>
      <c r="C37" s="1"/>
      <c r="D37" s="1"/>
      <c r="E37" s="1"/>
      <c r="F37" s="1"/>
      <c r="G37" s="1"/>
      <c r="H37" s="1"/>
      <c r="I37" s="36"/>
      <c r="J37" s="1"/>
      <c r="K37" s="1"/>
      <c r="L37" s="1"/>
      <c r="M37" s="5"/>
      <c r="P37" s="1"/>
    </row>
    <row r="38" spans="1:16" x14ac:dyDescent="0.25">
      <c r="A38" s="55" t="s">
        <v>65</v>
      </c>
      <c r="B38" s="55"/>
      <c r="C38" s="1"/>
      <c r="D38" s="1"/>
      <c r="E38" s="1"/>
      <c r="F38" s="1"/>
      <c r="G38" s="1"/>
      <c r="H38" s="1"/>
      <c r="I38" s="36"/>
      <c r="J38" s="1"/>
      <c r="K38" s="1"/>
      <c r="L38" s="1"/>
      <c r="M38" s="2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36"/>
      <c r="J39" s="1"/>
      <c r="K39" s="1"/>
      <c r="L39" s="1"/>
      <c r="M39" s="2"/>
      <c r="P39" s="1"/>
    </row>
    <row r="40" spans="1:16" x14ac:dyDescent="0.25">
      <c r="A40" s="1"/>
      <c r="B40" s="6" t="s">
        <v>53</v>
      </c>
      <c r="C40" s="6">
        <v>1.03</v>
      </c>
      <c r="D40" s="1"/>
      <c r="E40" s="1"/>
      <c r="F40" s="1"/>
      <c r="G40" s="1"/>
      <c r="H40" s="1"/>
      <c r="I40" s="36"/>
      <c r="J40" s="1"/>
      <c r="K40" s="1"/>
      <c r="L40" s="1"/>
      <c r="M40" s="2"/>
      <c r="P40" s="1"/>
    </row>
    <row r="41" spans="1:16" x14ac:dyDescent="0.25">
      <c r="A41" s="1"/>
      <c r="B41" s="6" t="s">
        <v>54</v>
      </c>
      <c r="C41" s="6">
        <v>1.06</v>
      </c>
      <c r="D41" s="1"/>
      <c r="E41" s="1"/>
      <c r="F41" s="1"/>
      <c r="G41" s="1"/>
      <c r="H41" s="1"/>
      <c r="I41" s="36"/>
      <c r="J41" s="1"/>
      <c r="K41" s="1"/>
      <c r="L41" s="1"/>
      <c r="M41" s="2"/>
      <c r="P41" s="1"/>
    </row>
    <row r="42" spans="1:16" x14ac:dyDescent="0.25">
      <c r="A42" s="1"/>
      <c r="B42" s="6" t="s">
        <v>55</v>
      </c>
      <c r="C42" s="6">
        <v>1.1499999999999999</v>
      </c>
      <c r="D42" s="1"/>
      <c r="E42" s="1"/>
      <c r="F42" s="1"/>
      <c r="G42" s="1"/>
      <c r="H42" s="1"/>
      <c r="I42" s="36"/>
      <c r="J42" s="1"/>
      <c r="K42" s="1"/>
      <c r="L42" s="1"/>
      <c r="M42" s="2"/>
      <c r="P42" s="1"/>
    </row>
    <row r="43" spans="1:16" x14ac:dyDescent="0.25">
      <c r="A43" s="1"/>
      <c r="B43" s="6" t="s">
        <v>56</v>
      </c>
      <c r="C43" s="6">
        <v>1.25</v>
      </c>
      <c r="D43" s="1"/>
      <c r="E43" s="1"/>
      <c r="F43" s="1"/>
      <c r="G43" s="1"/>
      <c r="H43" s="1"/>
      <c r="I43" s="36"/>
      <c r="J43" s="1"/>
      <c r="K43" s="1"/>
      <c r="L43" s="1"/>
      <c r="M43" s="2"/>
      <c r="P43" s="1"/>
    </row>
    <row r="44" spans="1:16" x14ac:dyDescent="0.25">
      <c r="A44" s="1"/>
      <c r="B44" s="6" t="s">
        <v>57</v>
      </c>
      <c r="C44" s="6">
        <v>1.35</v>
      </c>
      <c r="D44" s="1"/>
      <c r="E44" s="1"/>
      <c r="F44" s="1"/>
      <c r="G44" s="1"/>
      <c r="H44" s="1"/>
      <c r="I44" s="36"/>
      <c r="J44" s="1"/>
      <c r="K44" s="1"/>
      <c r="L44" s="1"/>
      <c r="M44" s="2"/>
      <c r="P44" s="1"/>
    </row>
    <row r="45" spans="1:16" x14ac:dyDescent="0.25">
      <c r="A45" s="1"/>
      <c r="B45" s="6" t="s">
        <v>58</v>
      </c>
      <c r="C45" s="6">
        <v>1.45</v>
      </c>
      <c r="D45" s="1"/>
      <c r="E45" s="1"/>
      <c r="F45" s="1"/>
      <c r="G45" s="1"/>
      <c r="H45" s="1"/>
      <c r="I45" s="36"/>
      <c r="J45" s="1"/>
      <c r="K45" s="1"/>
      <c r="L45" s="1"/>
      <c r="M45" s="2"/>
    </row>
    <row r="46" spans="1:16" x14ac:dyDescent="0.25">
      <c r="A46" s="1"/>
      <c r="B46" s="6" t="s">
        <v>59</v>
      </c>
      <c r="C46" s="6">
        <v>1</v>
      </c>
      <c r="D46" s="1"/>
      <c r="E46" s="1"/>
      <c r="F46" s="1"/>
      <c r="G46" s="1"/>
      <c r="H46" s="1"/>
      <c r="I46" s="36"/>
      <c r="J46" s="1"/>
      <c r="K46" s="1"/>
      <c r="L46" s="1"/>
      <c r="M46" s="2"/>
    </row>
  </sheetData>
  <mergeCells count="17">
    <mergeCell ref="P4:P5"/>
    <mergeCell ref="J4:J5"/>
    <mergeCell ref="H4:H5"/>
    <mergeCell ref="I4:I5"/>
    <mergeCell ref="A38:B38"/>
    <mergeCell ref="K4:K5"/>
    <mergeCell ref="L4:L5"/>
    <mergeCell ref="M4:M5"/>
    <mergeCell ref="O4:O5"/>
    <mergeCell ref="A3:G3"/>
    <mergeCell ref="A4:A5"/>
    <mergeCell ref="B4:B5"/>
    <mergeCell ref="C4:C5"/>
    <mergeCell ref="D4:D5"/>
    <mergeCell ref="E4:E5"/>
    <mergeCell ref="F4:F5"/>
    <mergeCell ref="G4:G5"/>
  </mergeCells>
  <conditionalFormatting sqref="O8:O36">
    <cfRule type="cellIs" dxfId="7" priority="3" operator="lessThan">
      <formula>1</formula>
    </cfRule>
    <cfRule type="cellIs" dxfId="6" priority="4" operator="greaterThan">
      <formula>1</formula>
    </cfRule>
  </conditionalFormatting>
  <pageMargins left="0.78740157480314965" right="0.39370078740157483" top="0.39370078740157483" bottom="0.78740157480314965" header="0.31496062992125984" footer="0.39370078740157483"/>
  <pageSetup paperSize="9" scale="49" fitToHeight="3" orientation="portrait" r:id="rId1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="74" zoomScaleNormal="100" zoomScaleSheetLayoutView="74" workbookViewId="0">
      <selection activeCell="B33" sqref="B33"/>
    </sheetView>
  </sheetViews>
  <sheetFormatPr defaultRowHeight="15" x14ac:dyDescent="0.25"/>
  <cols>
    <col min="1" max="1" width="10" bestFit="1" customWidth="1"/>
    <col min="2" max="2" width="37.140625" customWidth="1"/>
    <col min="3" max="3" width="9.85546875" customWidth="1"/>
    <col min="4" max="4" width="12.42578125" customWidth="1"/>
    <col min="5" max="5" width="10.85546875" customWidth="1"/>
    <col min="6" max="6" width="12.5703125" customWidth="1"/>
  </cols>
  <sheetData>
    <row r="1" spans="1:6" ht="15.75" x14ac:dyDescent="0.25">
      <c r="A1" s="24" t="s">
        <v>72</v>
      </c>
    </row>
    <row r="2" spans="1:6" ht="15.75" x14ac:dyDescent="0.25">
      <c r="A2" s="24" t="s">
        <v>73</v>
      </c>
    </row>
    <row r="3" spans="1:6" x14ac:dyDescent="0.25">
      <c r="A3" s="49" t="s">
        <v>61</v>
      </c>
      <c r="B3" s="49"/>
      <c r="C3" s="49"/>
      <c r="D3" s="1"/>
      <c r="E3" s="1"/>
      <c r="F3" s="2"/>
    </row>
    <row r="4" spans="1:6" ht="15" customHeight="1" x14ac:dyDescent="0.25">
      <c r="A4" s="50" t="s">
        <v>0</v>
      </c>
      <c r="B4" s="51" t="s">
        <v>1</v>
      </c>
      <c r="C4" s="50" t="s">
        <v>60</v>
      </c>
      <c r="D4" s="51" t="s">
        <v>63</v>
      </c>
      <c r="E4" s="51" t="s">
        <v>64</v>
      </c>
      <c r="F4" s="51" t="s">
        <v>62</v>
      </c>
    </row>
    <row r="5" spans="1:6" ht="71.25" customHeight="1" x14ac:dyDescent="0.25">
      <c r="A5" s="50"/>
      <c r="B5" s="52"/>
      <c r="C5" s="50"/>
      <c r="D5" s="52"/>
      <c r="E5" s="52"/>
      <c r="F5" s="52"/>
    </row>
    <row r="6" spans="1:6" x14ac:dyDescent="0.2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6" x14ac:dyDescent="0.25">
      <c r="A7" s="7" t="s">
        <v>66</v>
      </c>
      <c r="B7" s="17" t="s">
        <v>7</v>
      </c>
      <c r="C7" s="8"/>
      <c r="D7" s="9"/>
      <c r="E7" s="9"/>
      <c r="F7" s="10"/>
    </row>
    <row r="8" spans="1:6" ht="90" x14ac:dyDescent="0.25">
      <c r="A8" s="20" t="s">
        <v>8</v>
      </c>
      <c r="B8" s="3" t="s">
        <v>9</v>
      </c>
      <c r="C8" s="12" t="s">
        <v>78</v>
      </c>
      <c r="D8" s="15">
        <v>56.75</v>
      </c>
      <c r="E8" s="15">
        <v>11.35</v>
      </c>
      <c r="F8" s="15">
        <v>68.099999999999994</v>
      </c>
    </row>
    <row r="9" spans="1:6" ht="75" x14ac:dyDescent="0.25">
      <c r="A9" s="20" t="s">
        <v>12</v>
      </c>
      <c r="B9" s="3" t="s">
        <v>13</v>
      </c>
      <c r="C9" s="12" t="s">
        <v>78</v>
      </c>
      <c r="D9" s="15">
        <v>284.16666666666669</v>
      </c>
      <c r="E9" s="15">
        <v>56.83</v>
      </c>
      <c r="F9" s="15">
        <v>341</v>
      </c>
    </row>
    <row r="10" spans="1:6" ht="45" x14ac:dyDescent="0.25">
      <c r="A10" s="20" t="s">
        <v>14</v>
      </c>
      <c r="B10" s="3" t="s">
        <v>15</v>
      </c>
      <c r="C10" s="12" t="s">
        <v>78</v>
      </c>
      <c r="D10" s="15">
        <v>56.75</v>
      </c>
      <c r="E10" s="15">
        <v>11.35</v>
      </c>
      <c r="F10" s="15">
        <v>68.099999999999994</v>
      </c>
    </row>
    <row r="11" spans="1:6" ht="90" x14ac:dyDescent="0.25">
      <c r="A11" s="20" t="s">
        <v>16</v>
      </c>
      <c r="B11" s="3" t="s">
        <v>17</v>
      </c>
      <c r="C11" s="12" t="s">
        <v>78</v>
      </c>
      <c r="D11" s="15">
        <v>170</v>
      </c>
      <c r="E11" s="15">
        <v>34</v>
      </c>
      <c r="F11" s="15">
        <v>204</v>
      </c>
    </row>
    <row r="12" spans="1:6" x14ac:dyDescent="0.25">
      <c r="A12" s="21" t="s">
        <v>67</v>
      </c>
      <c r="B12" s="18" t="s">
        <v>18</v>
      </c>
      <c r="C12" s="12"/>
      <c r="D12" s="15"/>
      <c r="E12" s="15"/>
      <c r="F12" s="15"/>
    </row>
    <row r="13" spans="1:6" ht="90" x14ac:dyDescent="0.25">
      <c r="A13" s="20" t="s">
        <v>19</v>
      </c>
      <c r="B13" s="3" t="s">
        <v>9</v>
      </c>
      <c r="C13" s="12" t="s">
        <v>78</v>
      </c>
      <c r="D13" s="15">
        <v>90.833333333333343</v>
      </c>
      <c r="E13" s="15">
        <v>18.170000000000002</v>
      </c>
      <c r="F13" s="15">
        <v>109</v>
      </c>
    </row>
    <row r="14" spans="1:6" ht="75" x14ac:dyDescent="0.25">
      <c r="A14" s="20" t="s">
        <v>20</v>
      </c>
      <c r="B14" s="3" t="s">
        <v>13</v>
      </c>
      <c r="C14" s="12" t="s">
        <v>78</v>
      </c>
      <c r="D14" s="15">
        <v>454.16666666666669</v>
      </c>
      <c r="E14" s="15">
        <v>90.83</v>
      </c>
      <c r="F14" s="15">
        <v>545</v>
      </c>
    </row>
    <row r="15" spans="1:6" ht="45" x14ac:dyDescent="0.25">
      <c r="A15" s="20" t="s">
        <v>21</v>
      </c>
      <c r="B15" s="3" t="s">
        <v>15</v>
      </c>
      <c r="C15" s="12" t="s">
        <v>78</v>
      </c>
      <c r="D15" s="15">
        <v>90.833333333333343</v>
      </c>
      <c r="E15" s="15">
        <v>18.170000000000002</v>
      </c>
      <c r="F15" s="15">
        <v>109</v>
      </c>
    </row>
    <row r="16" spans="1:6" ht="90" x14ac:dyDescent="0.25">
      <c r="A16" s="20" t="s">
        <v>22</v>
      </c>
      <c r="B16" s="3" t="s">
        <v>17</v>
      </c>
      <c r="C16" s="12" t="s">
        <v>78</v>
      </c>
      <c r="D16" s="15">
        <v>272.5</v>
      </c>
      <c r="E16" s="15">
        <v>54.5</v>
      </c>
      <c r="F16" s="15">
        <v>327</v>
      </c>
    </row>
    <row r="17" spans="1:6" x14ac:dyDescent="0.25">
      <c r="A17" s="21" t="s">
        <v>68</v>
      </c>
      <c r="B17" s="18" t="s">
        <v>23</v>
      </c>
      <c r="C17" s="12"/>
      <c r="D17" s="15"/>
      <c r="E17" s="15"/>
      <c r="F17" s="15"/>
    </row>
    <row r="18" spans="1:6" ht="90" x14ac:dyDescent="0.25">
      <c r="A18" s="20" t="s">
        <v>24</v>
      </c>
      <c r="B18" s="3" t="s">
        <v>9</v>
      </c>
      <c r="C18" s="12" t="s">
        <v>78</v>
      </c>
      <c r="D18" s="15">
        <v>147.5</v>
      </c>
      <c r="E18" s="15">
        <v>29.5</v>
      </c>
      <c r="F18" s="15">
        <v>177</v>
      </c>
    </row>
    <row r="19" spans="1:6" ht="75" x14ac:dyDescent="0.25">
      <c r="A19" s="20" t="s">
        <v>25</v>
      </c>
      <c r="B19" s="3" t="s">
        <v>13</v>
      </c>
      <c r="C19" s="12" t="s">
        <v>78</v>
      </c>
      <c r="D19" s="15">
        <v>738.33333333333337</v>
      </c>
      <c r="E19" s="15">
        <v>147.66999999999999</v>
      </c>
      <c r="F19" s="15">
        <v>886</v>
      </c>
    </row>
    <row r="20" spans="1:6" ht="45" x14ac:dyDescent="0.25">
      <c r="A20" s="20" t="s">
        <v>26</v>
      </c>
      <c r="B20" s="3" t="s">
        <v>15</v>
      </c>
      <c r="C20" s="12" t="s">
        <v>78</v>
      </c>
      <c r="D20" s="15">
        <v>147.5</v>
      </c>
      <c r="E20" s="15">
        <v>29.5</v>
      </c>
      <c r="F20" s="15">
        <v>177</v>
      </c>
    </row>
    <row r="21" spans="1:6" ht="90" x14ac:dyDescent="0.25">
      <c r="A21" s="20" t="s">
        <v>27</v>
      </c>
      <c r="B21" s="3" t="s">
        <v>17</v>
      </c>
      <c r="C21" s="12" t="s">
        <v>78</v>
      </c>
      <c r="D21" s="15">
        <v>442.5</v>
      </c>
      <c r="E21" s="15">
        <v>88.5</v>
      </c>
      <c r="F21" s="15">
        <v>531</v>
      </c>
    </row>
    <row r="22" spans="1:6" x14ac:dyDescent="0.25">
      <c r="A22" s="21" t="s">
        <v>69</v>
      </c>
      <c r="B22" s="18" t="s">
        <v>28</v>
      </c>
      <c r="C22" s="12"/>
      <c r="D22" s="15"/>
      <c r="E22" s="15"/>
      <c r="F22" s="15"/>
    </row>
    <row r="23" spans="1:6" ht="90" x14ac:dyDescent="0.25">
      <c r="A23" s="20" t="s">
        <v>29</v>
      </c>
      <c r="B23" s="3" t="s">
        <v>9</v>
      </c>
      <c r="C23" s="12" t="s">
        <v>78</v>
      </c>
      <c r="D23" s="15">
        <v>226.66666666666669</v>
      </c>
      <c r="E23" s="15">
        <v>45.33</v>
      </c>
      <c r="F23" s="15">
        <v>272</v>
      </c>
    </row>
    <row r="24" spans="1:6" ht="75" x14ac:dyDescent="0.25">
      <c r="A24" s="20" t="s">
        <v>30</v>
      </c>
      <c r="B24" s="3" t="s">
        <v>13</v>
      </c>
      <c r="C24" s="12" t="s">
        <v>78</v>
      </c>
      <c r="D24" s="15">
        <v>1135</v>
      </c>
      <c r="E24" s="15">
        <v>227</v>
      </c>
      <c r="F24" s="15">
        <v>1362</v>
      </c>
    </row>
    <row r="25" spans="1:6" ht="45" x14ac:dyDescent="0.25">
      <c r="A25" s="20" t="s">
        <v>31</v>
      </c>
      <c r="B25" s="3" t="s">
        <v>15</v>
      </c>
      <c r="C25" s="12" t="s">
        <v>78</v>
      </c>
      <c r="D25" s="15">
        <v>226.66666666666669</v>
      </c>
      <c r="E25" s="15">
        <v>45.33</v>
      </c>
      <c r="F25" s="15">
        <v>272</v>
      </c>
    </row>
    <row r="26" spans="1:6" ht="90" x14ac:dyDescent="0.25">
      <c r="A26" s="20" t="s">
        <v>32</v>
      </c>
      <c r="B26" s="3" t="s">
        <v>17</v>
      </c>
      <c r="C26" s="12" t="s">
        <v>78</v>
      </c>
      <c r="D26" s="15">
        <v>680.83333333333337</v>
      </c>
      <c r="E26" s="15">
        <v>136.16999999999999</v>
      </c>
      <c r="F26" s="15">
        <v>817</v>
      </c>
    </row>
    <row r="27" spans="1:6" ht="42.75" x14ac:dyDescent="0.25">
      <c r="A27" s="22" t="s">
        <v>70</v>
      </c>
      <c r="B27" s="19" t="s">
        <v>33</v>
      </c>
      <c r="C27" s="12"/>
      <c r="D27" s="15"/>
      <c r="E27" s="15"/>
      <c r="F27" s="15"/>
    </row>
    <row r="28" spans="1:6" ht="45" x14ac:dyDescent="0.25">
      <c r="A28" s="20" t="s">
        <v>34</v>
      </c>
      <c r="B28" s="3" t="s">
        <v>35</v>
      </c>
      <c r="C28" s="12" t="s">
        <v>78</v>
      </c>
      <c r="D28" s="15">
        <v>22.666666666666668</v>
      </c>
      <c r="E28" s="15">
        <v>4.53</v>
      </c>
      <c r="F28" s="15">
        <v>27.2</v>
      </c>
    </row>
    <row r="29" spans="1:6" ht="45" x14ac:dyDescent="0.25">
      <c r="A29" s="20" t="s">
        <v>37</v>
      </c>
      <c r="B29" s="3" t="s">
        <v>38</v>
      </c>
      <c r="C29" s="12" t="s">
        <v>78</v>
      </c>
      <c r="D29" s="15">
        <v>35.833333333333336</v>
      </c>
      <c r="E29" s="15">
        <v>7.17</v>
      </c>
      <c r="F29" s="15">
        <v>43</v>
      </c>
    </row>
    <row r="30" spans="1:6" ht="45" x14ac:dyDescent="0.25">
      <c r="A30" s="20" t="s">
        <v>39</v>
      </c>
      <c r="B30" s="3" t="s">
        <v>40</v>
      </c>
      <c r="C30" s="12" t="s">
        <v>78</v>
      </c>
      <c r="D30" s="15">
        <v>45.416666666666671</v>
      </c>
      <c r="E30" s="15">
        <v>9.08</v>
      </c>
      <c r="F30" s="15">
        <v>54.5</v>
      </c>
    </row>
    <row r="31" spans="1:6" ht="45" x14ac:dyDescent="0.25">
      <c r="A31" s="20" t="s">
        <v>41</v>
      </c>
      <c r="B31" s="3" t="s">
        <v>42</v>
      </c>
      <c r="C31" s="12" t="s">
        <v>78</v>
      </c>
      <c r="D31" s="15">
        <v>56.75</v>
      </c>
      <c r="E31" s="15">
        <v>11.35</v>
      </c>
      <c r="F31" s="15">
        <v>68.099999999999994</v>
      </c>
    </row>
    <row r="32" spans="1:6" ht="28.5" x14ac:dyDescent="0.25">
      <c r="A32" s="22" t="s">
        <v>71</v>
      </c>
      <c r="B32" s="19" t="s">
        <v>43</v>
      </c>
      <c r="C32" s="12"/>
      <c r="D32" s="15"/>
      <c r="E32" s="15"/>
      <c r="F32" s="15"/>
    </row>
    <row r="33" spans="1:6" ht="45" x14ac:dyDescent="0.25">
      <c r="A33" s="20" t="s">
        <v>44</v>
      </c>
      <c r="B33" s="3" t="s">
        <v>45</v>
      </c>
      <c r="C33" s="12" t="s">
        <v>78</v>
      </c>
      <c r="D33" s="15">
        <v>193.33333333333334</v>
      </c>
      <c r="E33" s="15">
        <v>38.67</v>
      </c>
      <c r="F33" s="15">
        <v>232</v>
      </c>
    </row>
    <row r="34" spans="1:6" ht="30" x14ac:dyDescent="0.25">
      <c r="A34" s="20" t="s">
        <v>47</v>
      </c>
      <c r="B34" s="3" t="s">
        <v>48</v>
      </c>
      <c r="C34" s="12" t="s">
        <v>78</v>
      </c>
      <c r="D34" s="15">
        <v>250</v>
      </c>
      <c r="E34" s="15">
        <v>50</v>
      </c>
      <c r="F34" s="15">
        <v>300</v>
      </c>
    </row>
    <row r="35" spans="1:6" ht="45" x14ac:dyDescent="0.25">
      <c r="A35" s="20" t="s">
        <v>49</v>
      </c>
      <c r="B35" s="3" t="s">
        <v>50</v>
      </c>
      <c r="C35" s="12" t="s">
        <v>78</v>
      </c>
      <c r="D35" s="15">
        <v>306.66666666666669</v>
      </c>
      <c r="E35" s="15">
        <v>61.33</v>
      </c>
      <c r="F35" s="15">
        <v>368</v>
      </c>
    </row>
    <row r="36" spans="1:6" ht="45" x14ac:dyDescent="0.25">
      <c r="A36" s="20" t="s">
        <v>51</v>
      </c>
      <c r="B36" s="3" t="s">
        <v>52</v>
      </c>
      <c r="C36" s="12" t="s">
        <v>78</v>
      </c>
      <c r="D36" s="15">
        <v>363.33333333333337</v>
      </c>
      <c r="E36" s="15">
        <v>72.67</v>
      </c>
      <c r="F36" s="15">
        <v>436</v>
      </c>
    </row>
    <row r="37" spans="1:6" x14ac:dyDescent="0.25">
      <c r="A37" s="41"/>
      <c r="B37" s="42"/>
      <c r="C37" s="43"/>
      <c r="D37" s="44"/>
      <c r="E37" s="44"/>
      <c r="F37" s="44"/>
    </row>
  </sheetData>
  <mergeCells count="7">
    <mergeCell ref="D4:D5"/>
    <mergeCell ref="E4:E5"/>
    <mergeCell ref="F4:F5"/>
    <mergeCell ref="A3:C3"/>
    <mergeCell ref="A4:A5"/>
    <mergeCell ref="B4:B5"/>
    <mergeCell ref="C4:C5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S39"/>
  <sheetViews>
    <sheetView topLeftCell="A4" zoomScale="80" zoomScaleNormal="80" workbookViewId="0">
      <selection activeCell="R30" sqref="R30:S30"/>
    </sheetView>
  </sheetViews>
  <sheetFormatPr defaultRowHeight="15" x14ac:dyDescent="0.25"/>
  <cols>
    <col min="1" max="1" width="10" bestFit="1" customWidth="1"/>
    <col min="2" max="2" width="37.140625" customWidth="1"/>
    <col min="3" max="5" width="9.85546875" customWidth="1"/>
    <col min="6" max="6" width="12.42578125" customWidth="1"/>
    <col min="7" max="7" width="10.85546875" customWidth="1"/>
    <col min="8" max="8" width="12.5703125" customWidth="1"/>
    <col min="9" max="9" width="5.7109375" customWidth="1"/>
    <col min="10" max="10" width="10" bestFit="1" customWidth="1"/>
    <col min="11" max="11" width="37.140625" customWidth="1"/>
    <col min="12" max="14" width="9.85546875" customWidth="1"/>
    <col min="15" max="15" width="12.42578125" customWidth="1"/>
    <col min="16" max="16" width="10.85546875" customWidth="1"/>
    <col min="17" max="17" width="12.5703125" customWidth="1"/>
  </cols>
  <sheetData>
    <row r="2" spans="1:19" ht="25.5" x14ac:dyDescent="0.25">
      <c r="B2" s="40" t="s">
        <v>79</v>
      </c>
      <c r="K2" s="40" t="s">
        <v>80</v>
      </c>
    </row>
    <row r="4" spans="1:19" ht="15.75" x14ac:dyDescent="0.25">
      <c r="A4" s="24" t="s">
        <v>72</v>
      </c>
      <c r="J4" s="24" t="s">
        <v>72</v>
      </c>
    </row>
    <row r="5" spans="1:19" ht="15.75" x14ac:dyDescent="0.25">
      <c r="A5" s="24" t="s">
        <v>73</v>
      </c>
      <c r="J5" s="24" t="s">
        <v>73</v>
      </c>
    </row>
    <row r="6" spans="1:19" x14ac:dyDescent="0.25">
      <c r="A6" s="49" t="s">
        <v>61</v>
      </c>
      <c r="B6" s="49"/>
      <c r="C6" s="49"/>
      <c r="D6" s="27"/>
      <c r="E6" s="27"/>
      <c r="F6" s="1"/>
      <c r="G6" s="1"/>
      <c r="H6" s="2"/>
      <c r="J6" s="49" t="s">
        <v>61</v>
      </c>
      <c r="K6" s="49"/>
      <c r="L6" s="49"/>
      <c r="M6" s="27"/>
      <c r="N6" s="27"/>
      <c r="O6" s="1"/>
      <c r="P6" s="1"/>
      <c r="Q6" s="2"/>
    </row>
    <row r="7" spans="1:19" ht="15" customHeight="1" x14ac:dyDescent="0.25">
      <c r="A7" s="50" t="s">
        <v>0</v>
      </c>
      <c r="B7" s="51" t="s">
        <v>1</v>
      </c>
      <c r="C7" s="50" t="s">
        <v>60</v>
      </c>
      <c r="D7" s="58" t="s">
        <v>2</v>
      </c>
      <c r="E7" s="54" t="s">
        <v>4</v>
      </c>
      <c r="F7" s="51" t="s">
        <v>63</v>
      </c>
      <c r="G7" s="51" t="s">
        <v>64</v>
      </c>
      <c r="H7" s="51" t="s">
        <v>62</v>
      </c>
      <c r="J7" s="50" t="s">
        <v>0</v>
      </c>
      <c r="K7" s="51" t="s">
        <v>1</v>
      </c>
      <c r="L7" s="50" t="s">
        <v>60</v>
      </c>
      <c r="M7" s="58" t="s">
        <v>2</v>
      </c>
      <c r="N7" s="54" t="s">
        <v>4</v>
      </c>
      <c r="O7" s="51" t="s">
        <v>63</v>
      </c>
      <c r="P7" s="51" t="s">
        <v>64</v>
      </c>
      <c r="Q7" s="51" t="s">
        <v>62</v>
      </c>
    </row>
    <row r="8" spans="1:19" ht="85.5" customHeight="1" x14ac:dyDescent="0.25">
      <c r="A8" s="50"/>
      <c r="B8" s="52"/>
      <c r="C8" s="50"/>
      <c r="D8" s="59"/>
      <c r="E8" s="54"/>
      <c r="F8" s="52"/>
      <c r="G8" s="52"/>
      <c r="H8" s="52"/>
      <c r="J8" s="50"/>
      <c r="K8" s="52"/>
      <c r="L8" s="50"/>
      <c r="M8" s="59"/>
      <c r="N8" s="54"/>
      <c r="O8" s="52"/>
      <c r="P8" s="52"/>
      <c r="Q8" s="52"/>
    </row>
    <row r="9" spans="1:19" x14ac:dyDescent="0.25">
      <c r="A9" s="26">
        <v>1</v>
      </c>
      <c r="B9" s="26">
        <v>2</v>
      </c>
      <c r="C9" s="26">
        <v>3</v>
      </c>
      <c r="D9" s="34">
        <v>4</v>
      </c>
      <c r="E9" s="34">
        <v>5</v>
      </c>
      <c r="F9" s="26">
        <v>6</v>
      </c>
      <c r="G9" s="26">
        <v>7</v>
      </c>
      <c r="H9" s="26">
        <v>8</v>
      </c>
      <c r="J9" s="26">
        <v>1</v>
      </c>
      <c r="K9" s="26">
        <v>2</v>
      </c>
      <c r="L9" s="26">
        <v>3</v>
      </c>
      <c r="M9" s="34">
        <v>4</v>
      </c>
      <c r="N9" s="34">
        <v>5</v>
      </c>
      <c r="O9" s="26">
        <v>6</v>
      </c>
      <c r="P9" s="26">
        <v>7</v>
      </c>
      <c r="Q9" s="26">
        <v>8</v>
      </c>
    </row>
    <row r="10" spans="1:19" x14ac:dyDescent="0.25">
      <c r="A10" s="7" t="s">
        <v>66</v>
      </c>
      <c r="B10" s="17" t="s">
        <v>7</v>
      </c>
      <c r="C10" s="8"/>
      <c r="D10" s="45"/>
      <c r="E10" s="45"/>
      <c r="F10" s="9"/>
      <c r="G10" s="9"/>
      <c r="H10" s="10"/>
      <c r="J10" s="7" t="s">
        <v>66</v>
      </c>
      <c r="K10" s="17" t="s">
        <v>7</v>
      </c>
      <c r="L10" s="8"/>
      <c r="M10" s="45"/>
      <c r="N10" s="45"/>
      <c r="O10" s="9"/>
      <c r="P10" s="9"/>
      <c r="Q10" s="10"/>
    </row>
    <row r="11" spans="1:19" ht="90" x14ac:dyDescent="0.25">
      <c r="A11" s="20" t="s">
        <v>8</v>
      </c>
      <c r="B11" s="3" t="s">
        <v>9</v>
      </c>
      <c r="C11" s="12" t="s">
        <v>78</v>
      </c>
      <c r="D11" s="35" t="s">
        <v>81</v>
      </c>
      <c r="E11" s="35">
        <v>0.05</v>
      </c>
      <c r="F11" s="15">
        <v>53.583333333333336</v>
      </c>
      <c r="G11" s="15">
        <v>10.72</v>
      </c>
      <c r="H11" s="15">
        <v>64.3</v>
      </c>
      <c r="I11" s="46">
        <f>E11-N11</f>
        <v>0</v>
      </c>
      <c r="J11" s="20" t="s">
        <v>8</v>
      </c>
      <c r="K11" s="3" t="s">
        <v>9</v>
      </c>
      <c r="L11" s="12" t="s">
        <v>10</v>
      </c>
      <c r="M11" s="35" t="s">
        <v>11</v>
      </c>
      <c r="N11" s="35">
        <v>0.05</v>
      </c>
      <c r="O11" s="15">
        <v>42.833333333333336</v>
      </c>
      <c r="P11" s="15">
        <v>8.57</v>
      </c>
      <c r="Q11" s="15">
        <v>51.4</v>
      </c>
      <c r="R11" s="47">
        <f>F11-O11</f>
        <v>10.75</v>
      </c>
      <c r="S11" s="48">
        <f>F11/O11</f>
        <v>1.2509727626459144</v>
      </c>
    </row>
    <row r="12" spans="1:19" ht="75" x14ac:dyDescent="0.25">
      <c r="A12" s="20" t="s">
        <v>12</v>
      </c>
      <c r="B12" s="3" t="s">
        <v>13</v>
      </c>
      <c r="C12" s="12" t="s">
        <v>78</v>
      </c>
      <c r="D12" s="35" t="s">
        <v>81</v>
      </c>
      <c r="E12" s="35">
        <v>0.25</v>
      </c>
      <c r="F12" s="15">
        <v>267.5</v>
      </c>
      <c r="G12" s="15">
        <v>53.5</v>
      </c>
      <c r="H12" s="15">
        <v>321</v>
      </c>
      <c r="I12" s="46">
        <f t="shared" ref="I12:I39" si="0">E12-N12</f>
        <v>0</v>
      </c>
      <c r="J12" s="20" t="s">
        <v>12</v>
      </c>
      <c r="K12" s="3" t="s">
        <v>13</v>
      </c>
      <c r="L12" s="12" t="s">
        <v>10</v>
      </c>
      <c r="M12" s="35" t="s">
        <v>11</v>
      </c>
      <c r="N12" s="35">
        <v>0.25</v>
      </c>
      <c r="O12" s="15">
        <v>214.16666666666669</v>
      </c>
      <c r="P12" s="15">
        <v>42.83</v>
      </c>
      <c r="Q12" s="15">
        <v>257</v>
      </c>
      <c r="R12" s="47">
        <f t="shared" ref="R12:R39" si="1">F12-O12</f>
        <v>53.333333333333314</v>
      </c>
      <c r="S12" s="48">
        <f t="shared" ref="S12:S39" si="2">F12/O12</f>
        <v>1.2490272373540854</v>
      </c>
    </row>
    <row r="13" spans="1:19" ht="45" x14ac:dyDescent="0.25">
      <c r="A13" s="20" t="s">
        <v>14</v>
      </c>
      <c r="B13" s="3" t="s">
        <v>15</v>
      </c>
      <c r="C13" s="12" t="s">
        <v>78</v>
      </c>
      <c r="D13" s="35" t="s">
        <v>81</v>
      </c>
      <c r="E13" s="35">
        <v>0.05</v>
      </c>
      <c r="F13" s="15">
        <v>53.583333333333336</v>
      </c>
      <c r="G13" s="15">
        <v>10.72</v>
      </c>
      <c r="H13" s="15">
        <v>64.3</v>
      </c>
      <c r="I13" s="46">
        <f t="shared" si="0"/>
        <v>0</v>
      </c>
      <c r="J13" s="20" t="s">
        <v>14</v>
      </c>
      <c r="K13" s="3" t="s">
        <v>15</v>
      </c>
      <c r="L13" s="12" t="s">
        <v>10</v>
      </c>
      <c r="M13" s="35" t="s">
        <v>11</v>
      </c>
      <c r="N13" s="35">
        <v>0.05</v>
      </c>
      <c r="O13" s="15">
        <v>42.833333333333336</v>
      </c>
      <c r="P13" s="15">
        <v>8.57</v>
      </c>
      <c r="Q13" s="15">
        <v>51.4</v>
      </c>
      <c r="R13" s="47">
        <f t="shared" si="1"/>
        <v>10.75</v>
      </c>
      <c r="S13" s="48">
        <f t="shared" si="2"/>
        <v>1.2509727626459144</v>
      </c>
    </row>
    <row r="14" spans="1:19" ht="90" x14ac:dyDescent="0.25">
      <c r="A14" s="20" t="s">
        <v>16</v>
      </c>
      <c r="B14" s="3" t="s">
        <v>17</v>
      </c>
      <c r="C14" s="12" t="s">
        <v>78</v>
      </c>
      <c r="D14" s="35" t="s">
        <v>81</v>
      </c>
      <c r="E14" s="35">
        <v>0.15</v>
      </c>
      <c r="F14" s="15">
        <v>160.83333333333334</v>
      </c>
      <c r="G14" s="15">
        <v>32.17</v>
      </c>
      <c r="H14" s="15">
        <v>193</v>
      </c>
      <c r="I14" s="46">
        <f t="shared" si="0"/>
        <v>0</v>
      </c>
      <c r="J14" s="20" t="s">
        <v>16</v>
      </c>
      <c r="K14" s="3" t="s">
        <v>17</v>
      </c>
      <c r="L14" s="12" t="s">
        <v>10</v>
      </c>
      <c r="M14" s="35" t="s">
        <v>11</v>
      </c>
      <c r="N14" s="35">
        <v>0.15</v>
      </c>
      <c r="O14" s="15">
        <v>128.33333333333334</v>
      </c>
      <c r="P14" s="15">
        <v>25.67</v>
      </c>
      <c r="Q14" s="15">
        <v>154</v>
      </c>
      <c r="R14" s="47">
        <f t="shared" si="1"/>
        <v>32.5</v>
      </c>
      <c r="S14" s="48">
        <f t="shared" si="2"/>
        <v>1.2532467532467533</v>
      </c>
    </row>
    <row r="15" spans="1:19" x14ac:dyDescent="0.25">
      <c r="A15" s="21" t="s">
        <v>67</v>
      </c>
      <c r="B15" s="18" t="s">
        <v>18</v>
      </c>
      <c r="C15" s="12"/>
      <c r="D15" s="35"/>
      <c r="E15" s="35"/>
      <c r="F15" s="15"/>
      <c r="G15" s="15"/>
      <c r="H15" s="15"/>
      <c r="I15" s="46">
        <f t="shared" si="0"/>
        <v>0</v>
      </c>
      <c r="J15" s="21" t="s">
        <v>67</v>
      </c>
      <c r="K15" s="18" t="s">
        <v>18</v>
      </c>
      <c r="L15" s="12"/>
      <c r="M15" s="35"/>
      <c r="N15" s="35"/>
      <c r="O15" s="15"/>
      <c r="P15" s="15"/>
      <c r="Q15" s="15"/>
      <c r="R15" s="47"/>
      <c r="S15" s="48"/>
    </row>
    <row r="16" spans="1:19" ht="90" x14ac:dyDescent="0.25">
      <c r="A16" s="20" t="s">
        <v>19</v>
      </c>
      <c r="B16" s="3" t="s">
        <v>9</v>
      </c>
      <c r="C16" s="12" t="s">
        <v>78</v>
      </c>
      <c r="D16" s="35" t="s">
        <v>81</v>
      </c>
      <c r="E16" s="35">
        <v>0.08</v>
      </c>
      <c r="F16" s="15">
        <v>85.833333333333343</v>
      </c>
      <c r="G16" s="15">
        <v>17.170000000000002</v>
      </c>
      <c r="H16" s="15">
        <v>103</v>
      </c>
      <c r="I16" s="46">
        <f t="shared" si="0"/>
        <v>0</v>
      </c>
      <c r="J16" s="20" t="s">
        <v>19</v>
      </c>
      <c r="K16" s="3" t="s">
        <v>9</v>
      </c>
      <c r="L16" s="12" t="s">
        <v>10</v>
      </c>
      <c r="M16" s="35" t="s">
        <v>11</v>
      </c>
      <c r="N16" s="35">
        <v>0.08</v>
      </c>
      <c r="O16" s="15">
        <v>68.333333333333343</v>
      </c>
      <c r="P16" s="15">
        <v>13.67</v>
      </c>
      <c r="Q16" s="15">
        <v>82</v>
      </c>
      <c r="R16" s="47">
        <f t="shared" si="1"/>
        <v>17.5</v>
      </c>
      <c r="S16" s="48">
        <f t="shared" si="2"/>
        <v>1.2560975609756098</v>
      </c>
    </row>
    <row r="17" spans="1:19" ht="75" x14ac:dyDescent="0.25">
      <c r="A17" s="20" t="s">
        <v>20</v>
      </c>
      <c r="B17" s="3" t="s">
        <v>13</v>
      </c>
      <c r="C17" s="12" t="s">
        <v>78</v>
      </c>
      <c r="D17" s="35" t="s">
        <v>81</v>
      </c>
      <c r="E17" s="35">
        <v>0.4</v>
      </c>
      <c r="F17" s="15">
        <v>428.33333333333337</v>
      </c>
      <c r="G17" s="15">
        <v>85.67</v>
      </c>
      <c r="H17" s="15">
        <v>514</v>
      </c>
      <c r="I17" s="46">
        <f t="shared" si="0"/>
        <v>0</v>
      </c>
      <c r="J17" s="20" t="s">
        <v>20</v>
      </c>
      <c r="K17" s="3" t="s">
        <v>13</v>
      </c>
      <c r="L17" s="12" t="s">
        <v>10</v>
      </c>
      <c r="M17" s="35" t="s">
        <v>11</v>
      </c>
      <c r="N17" s="35">
        <v>0.4</v>
      </c>
      <c r="O17" s="15">
        <v>342.5</v>
      </c>
      <c r="P17" s="15">
        <v>68.5</v>
      </c>
      <c r="Q17" s="15">
        <v>411</v>
      </c>
      <c r="R17" s="47">
        <f t="shared" si="1"/>
        <v>85.833333333333371</v>
      </c>
      <c r="S17" s="48">
        <f t="shared" si="2"/>
        <v>1.2506082725060828</v>
      </c>
    </row>
    <row r="18" spans="1:19" ht="45" x14ac:dyDescent="0.25">
      <c r="A18" s="20" t="s">
        <v>21</v>
      </c>
      <c r="B18" s="3" t="s">
        <v>15</v>
      </c>
      <c r="C18" s="12" t="s">
        <v>78</v>
      </c>
      <c r="D18" s="35" t="s">
        <v>81</v>
      </c>
      <c r="E18" s="35">
        <v>0.08</v>
      </c>
      <c r="F18" s="15">
        <v>85.833333333333343</v>
      </c>
      <c r="G18" s="15">
        <v>17.170000000000002</v>
      </c>
      <c r="H18" s="15">
        <v>103</v>
      </c>
      <c r="I18" s="46">
        <f t="shared" si="0"/>
        <v>0</v>
      </c>
      <c r="J18" s="20" t="s">
        <v>21</v>
      </c>
      <c r="K18" s="3" t="s">
        <v>15</v>
      </c>
      <c r="L18" s="12" t="s">
        <v>10</v>
      </c>
      <c r="M18" s="35" t="s">
        <v>11</v>
      </c>
      <c r="N18" s="35">
        <v>0.08</v>
      </c>
      <c r="O18" s="15">
        <v>68.333333333333343</v>
      </c>
      <c r="P18" s="15">
        <v>13.67</v>
      </c>
      <c r="Q18" s="15">
        <v>82</v>
      </c>
      <c r="R18" s="47">
        <f t="shared" si="1"/>
        <v>17.5</v>
      </c>
      <c r="S18" s="48">
        <f t="shared" si="2"/>
        <v>1.2560975609756098</v>
      </c>
    </row>
    <row r="19" spans="1:19" ht="90" x14ac:dyDescent="0.25">
      <c r="A19" s="20" t="s">
        <v>22</v>
      </c>
      <c r="B19" s="3" t="s">
        <v>17</v>
      </c>
      <c r="C19" s="12" t="s">
        <v>78</v>
      </c>
      <c r="D19" s="35" t="s">
        <v>81</v>
      </c>
      <c r="E19" s="35">
        <v>0.24</v>
      </c>
      <c r="F19" s="15">
        <v>256.66666666666669</v>
      </c>
      <c r="G19" s="15">
        <v>51.33</v>
      </c>
      <c r="H19" s="15">
        <v>308</v>
      </c>
      <c r="I19" s="46">
        <f t="shared" si="0"/>
        <v>0</v>
      </c>
      <c r="J19" s="20" t="s">
        <v>22</v>
      </c>
      <c r="K19" s="3" t="s">
        <v>17</v>
      </c>
      <c r="L19" s="12" t="s">
        <v>10</v>
      </c>
      <c r="M19" s="35" t="s">
        <v>11</v>
      </c>
      <c r="N19" s="35">
        <v>0.24</v>
      </c>
      <c r="O19" s="15">
        <v>205.83333333333334</v>
      </c>
      <c r="P19" s="15">
        <v>41.17</v>
      </c>
      <c r="Q19" s="15">
        <v>247</v>
      </c>
      <c r="R19" s="47">
        <f t="shared" si="1"/>
        <v>50.833333333333343</v>
      </c>
      <c r="S19" s="48">
        <f t="shared" si="2"/>
        <v>1.2469635627530364</v>
      </c>
    </row>
    <row r="20" spans="1:19" x14ac:dyDescent="0.25">
      <c r="A20" s="21" t="s">
        <v>68</v>
      </c>
      <c r="B20" s="18" t="s">
        <v>23</v>
      </c>
      <c r="C20" s="12"/>
      <c r="D20" s="35"/>
      <c r="E20" s="35"/>
      <c r="F20" s="15"/>
      <c r="G20" s="15"/>
      <c r="H20" s="15"/>
      <c r="I20" s="46">
        <f t="shared" si="0"/>
        <v>0</v>
      </c>
      <c r="J20" s="21" t="s">
        <v>68</v>
      </c>
      <c r="K20" s="18" t="s">
        <v>23</v>
      </c>
      <c r="L20" s="12"/>
      <c r="M20" s="35"/>
      <c r="N20" s="35"/>
      <c r="O20" s="15"/>
      <c r="P20" s="15"/>
      <c r="Q20" s="15"/>
      <c r="R20" s="47"/>
      <c r="S20" s="48"/>
    </row>
    <row r="21" spans="1:19" ht="90" x14ac:dyDescent="0.25">
      <c r="A21" s="20" t="s">
        <v>24</v>
      </c>
      <c r="B21" s="3" t="s">
        <v>9</v>
      </c>
      <c r="C21" s="12" t="s">
        <v>78</v>
      </c>
      <c r="D21" s="35" t="s">
        <v>81</v>
      </c>
      <c r="E21" s="35">
        <v>0.13</v>
      </c>
      <c r="F21" s="15">
        <v>139.16666666666669</v>
      </c>
      <c r="G21" s="15">
        <v>27.83</v>
      </c>
      <c r="H21" s="15">
        <v>167</v>
      </c>
      <c r="I21" s="46">
        <f t="shared" si="0"/>
        <v>0</v>
      </c>
      <c r="J21" s="20" t="s">
        <v>24</v>
      </c>
      <c r="K21" s="3" t="s">
        <v>9</v>
      </c>
      <c r="L21" s="12" t="s">
        <v>10</v>
      </c>
      <c r="M21" s="35" t="s">
        <v>11</v>
      </c>
      <c r="N21" s="35">
        <v>0.13</v>
      </c>
      <c r="O21" s="15">
        <v>111.66666666666667</v>
      </c>
      <c r="P21" s="15">
        <v>22.33</v>
      </c>
      <c r="Q21" s="15">
        <v>134</v>
      </c>
      <c r="R21" s="47">
        <f t="shared" si="1"/>
        <v>27.500000000000014</v>
      </c>
      <c r="S21" s="48">
        <f t="shared" si="2"/>
        <v>1.2462686567164181</v>
      </c>
    </row>
    <row r="22" spans="1:19" ht="75" x14ac:dyDescent="0.25">
      <c r="A22" s="20" t="s">
        <v>25</v>
      </c>
      <c r="B22" s="3" t="s">
        <v>13</v>
      </c>
      <c r="C22" s="12" t="s">
        <v>78</v>
      </c>
      <c r="D22" s="35" t="s">
        <v>81</v>
      </c>
      <c r="E22" s="35">
        <v>0.65</v>
      </c>
      <c r="F22" s="15">
        <v>695.83333333333337</v>
      </c>
      <c r="G22" s="15">
        <v>139.16999999999999</v>
      </c>
      <c r="H22" s="15">
        <v>835</v>
      </c>
      <c r="I22" s="46">
        <f t="shared" si="0"/>
        <v>0</v>
      </c>
      <c r="J22" s="20" t="s">
        <v>25</v>
      </c>
      <c r="K22" s="3" t="s">
        <v>13</v>
      </c>
      <c r="L22" s="12" t="s">
        <v>10</v>
      </c>
      <c r="M22" s="35" t="s">
        <v>11</v>
      </c>
      <c r="N22" s="35">
        <v>0.65</v>
      </c>
      <c r="O22" s="15">
        <v>556.66666666666674</v>
      </c>
      <c r="P22" s="15">
        <v>111.33</v>
      </c>
      <c r="Q22" s="15">
        <v>668</v>
      </c>
      <c r="R22" s="47">
        <f t="shared" si="1"/>
        <v>139.16666666666663</v>
      </c>
      <c r="S22" s="48">
        <f t="shared" si="2"/>
        <v>1.25</v>
      </c>
    </row>
    <row r="23" spans="1:19" ht="45" x14ac:dyDescent="0.25">
      <c r="A23" s="20" t="s">
        <v>26</v>
      </c>
      <c r="B23" s="3" t="s">
        <v>15</v>
      </c>
      <c r="C23" s="12" t="s">
        <v>78</v>
      </c>
      <c r="D23" s="35" t="s">
        <v>81</v>
      </c>
      <c r="E23" s="35">
        <v>0.13</v>
      </c>
      <c r="F23" s="15">
        <v>139.16666666666669</v>
      </c>
      <c r="G23" s="15">
        <v>27.83</v>
      </c>
      <c r="H23" s="15">
        <v>167</v>
      </c>
      <c r="I23" s="46">
        <f t="shared" si="0"/>
        <v>0</v>
      </c>
      <c r="J23" s="20" t="s">
        <v>26</v>
      </c>
      <c r="K23" s="3" t="s">
        <v>15</v>
      </c>
      <c r="L23" s="12" t="s">
        <v>10</v>
      </c>
      <c r="M23" s="35" t="s">
        <v>11</v>
      </c>
      <c r="N23" s="35">
        <v>0.13</v>
      </c>
      <c r="O23" s="15">
        <v>111.66666666666667</v>
      </c>
      <c r="P23" s="15">
        <v>22.33</v>
      </c>
      <c r="Q23" s="15">
        <v>134</v>
      </c>
      <c r="R23" s="47">
        <f t="shared" si="1"/>
        <v>27.500000000000014</v>
      </c>
      <c r="S23" s="48">
        <f t="shared" si="2"/>
        <v>1.2462686567164181</v>
      </c>
    </row>
    <row r="24" spans="1:19" ht="90" x14ac:dyDescent="0.25">
      <c r="A24" s="20" t="s">
        <v>27</v>
      </c>
      <c r="B24" s="3" t="s">
        <v>17</v>
      </c>
      <c r="C24" s="12" t="s">
        <v>78</v>
      </c>
      <c r="D24" s="35" t="s">
        <v>81</v>
      </c>
      <c r="E24" s="35">
        <v>0.39</v>
      </c>
      <c r="F24" s="15">
        <v>417.5</v>
      </c>
      <c r="G24" s="15">
        <v>83.5</v>
      </c>
      <c r="H24" s="15">
        <v>501</v>
      </c>
      <c r="I24" s="46">
        <f t="shared" si="0"/>
        <v>0</v>
      </c>
      <c r="J24" s="20" t="s">
        <v>27</v>
      </c>
      <c r="K24" s="3" t="s">
        <v>17</v>
      </c>
      <c r="L24" s="12" t="s">
        <v>10</v>
      </c>
      <c r="M24" s="35" t="s">
        <v>11</v>
      </c>
      <c r="N24" s="35">
        <v>0.39</v>
      </c>
      <c r="O24" s="15">
        <v>334.16666666666669</v>
      </c>
      <c r="P24" s="15">
        <v>66.83</v>
      </c>
      <c r="Q24" s="15">
        <v>401</v>
      </c>
      <c r="R24" s="47">
        <f t="shared" si="1"/>
        <v>83.333333333333314</v>
      </c>
      <c r="S24" s="48">
        <f t="shared" si="2"/>
        <v>1.2493765586034913</v>
      </c>
    </row>
    <row r="25" spans="1:19" x14ac:dyDescent="0.25">
      <c r="A25" s="21" t="s">
        <v>69</v>
      </c>
      <c r="B25" s="18" t="s">
        <v>28</v>
      </c>
      <c r="C25" s="12"/>
      <c r="D25" s="35"/>
      <c r="E25" s="35"/>
      <c r="F25" s="15"/>
      <c r="G25" s="15"/>
      <c r="H25" s="15"/>
      <c r="I25" s="46">
        <f t="shared" si="0"/>
        <v>0</v>
      </c>
      <c r="J25" s="21" t="s">
        <v>69</v>
      </c>
      <c r="K25" s="18" t="s">
        <v>28</v>
      </c>
      <c r="L25" s="12"/>
      <c r="M25" s="35"/>
      <c r="N25" s="35"/>
      <c r="O25" s="15"/>
      <c r="P25" s="15"/>
      <c r="Q25" s="15"/>
      <c r="R25" s="47"/>
      <c r="S25" s="48"/>
    </row>
    <row r="26" spans="1:19" ht="90" x14ac:dyDescent="0.25">
      <c r="A26" s="20" t="s">
        <v>29</v>
      </c>
      <c r="B26" s="3" t="s">
        <v>9</v>
      </c>
      <c r="C26" s="12" t="s">
        <v>78</v>
      </c>
      <c r="D26" s="35" t="s">
        <v>81</v>
      </c>
      <c r="E26" s="35">
        <v>0.2</v>
      </c>
      <c r="F26" s="15">
        <v>214.16666666666669</v>
      </c>
      <c r="G26" s="15">
        <v>42.83</v>
      </c>
      <c r="H26" s="15">
        <v>257</v>
      </c>
      <c r="I26" s="46">
        <f t="shared" si="0"/>
        <v>0</v>
      </c>
      <c r="J26" s="20" t="s">
        <v>29</v>
      </c>
      <c r="K26" s="3" t="s">
        <v>9</v>
      </c>
      <c r="L26" s="12" t="s">
        <v>10</v>
      </c>
      <c r="M26" s="35" t="s">
        <v>11</v>
      </c>
      <c r="N26" s="35">
        <v>0.2</v>
      </c>
      <c r="O26" s="15">
        <v>170.83333333333334</v>
      </c>
      <c r="P26" s="15">
        <v>34.17</v>
      </c>
      <c r="Q26" s="15">
        <v>205</v>
      </c>
      <c r="R26" s="47">
        <f t="shared" si="1"/>
        <v>43.333333333333343</v>
      </c>
      <c r="S26" s="48">
        <f t="shared" si="2"/>
        <v>1.2536585365853659</v>
      </c>
    </row>
    <row r="27" spans="1:19" ht="75" x14ac:dyDescent="0.25">
      <c r="A27" s="20" t="s">
        <v>30</v>
      </c>
      <c r="B27" s="3" t="s">
        <v>13</v>
      </c>
      <c r="C27" s="12" t="s">
        <v>78</v>
      </c>
      <c r="D27" s="35" t="s">
        <v>81</v>
      </c>
      <c r="E27" s="35">
        <v>1</v>
      </c>
      <c r="F27" s="15">
        <v>1070.8333333333335</v>
      </c>
      <c r="G27" s="15">
        <v>214.17</v>
      </c>
      <c r="H27" s="15">
        <v>1285</v>
      </c>
      <c r="I27" s="46">
        <f t="shared" si="0"/>
        <v>0</v>
      </c>
      <c r="J27" s="20" t="s">
        <v>30</v>
      </c>
      <c r="K27" s="3" t="s">
        <v>13</v>
      </c>
      <c r="L27" s="12" t="s">
        <v>10</v>
      </c>
      <c r="M27" s="35" t="s">
        <v>11</v>
      </c>
      <c r="N27" s="35">
        <v>1</v>
      </c>
      <c r="O27" s="15">
        <v>855.83333333333337</v>
      </c>
      <c r="P27" s="15">
        <v>171.17</v>
      </c>
      <c r="Q27" s="15">
        <v>1027</v>
      </c>
      <c r="R27" s="47">
        <f t="shared" si="1"/>
        <v>215.00000000000011</v>
      </c>
      <c r="S27" s="48">
        <f t="shared" si="2"/>
        <v>1.2512171372930867</v>
      </c>
    </row>
    <row r="28" spans="1:19" ht="45" x14ac:dyDescent="0.25">
      <c r="A28" s="20" t="s">
        <v>31</v>
      </c>
      <c r="B28" s="3" t="s">
        <v>15</v>
      </c>
      <c r="C28" s="12" t="s">
        <v>78</v>
      </c>
      <c r="D28" s="35" t="s">
        <v>81</v>
      </c>
      <c r="E28" s="35">
        <v>0.2</v>
      </c>
      <c r="F28" s="15">
        <v>214.16666666666669</v>
      </c>
      <c r="G28" s="15">
        <v>42.83</v>
      </c>
      <c r="H28" s="15">
        <v>257</v>
      </c>
      <c r="I28" s="46">
        <f t="shared" si="0"/>
        <v>0</v>
      </c>
      <c r="J28" s="20" t="s">
        <v>31</v>
      </c>
      <c r="K28" s="3" t="s">
        <v>15</v>
      </c>
      <c r="L28" s="12" t="s">
        <v>10</v>
      </c>
      <c r="M28" s="35" t="s">
        <v>11</v>
      </c>
      <c r="N28" s="35">
        <v>0.2</v>
      </c>
      <c r="O28" s="15">
        <v>170.83333333333334</v>
      </c>
      <c r="P28" s="15">
        <v>34.17</v>
      </c>
      <c r="Q28" s="15">
        <v>205</v>
      </c>
      <c r="R28" s="47">
        <f t="shared" si="1"/>
        <v>43.333333333333343</v>
      </c>
      <c r="S28" s="48">
        <f t="shared" si="2"/>
        <v>1.2536585365853659</v>
      </c>
    </row>
    <row r="29" spans="1:19" ht="90" x14ac:dyDescent="0.25">
      <c r="A29" s="20" t="s">
        <v>32</v>
      </c>
      <c r="B29" s="3" t="s">
        <v>17</v>
      </c>
      <c r="C29" s="12" t="s">
        <v>78</v>
      </c>
      <c r="D29" s="35" t="s">
        <v>81</v>
      </c>
      <c r="E29" s="35">
        <v>0.6</v>
      </c>
      <c r="F29" s="15">
        <v>642.5</v>
      </c>
      <c r="G29" s="15">
        <v>128.5</v>
      </c>
      <c r="H29" s="15">
        <v>771</v>
      </c>
      <c r="I29" s="46">
        <f t="shared" si="0"/>
        <v>0</v>
      </c>
      <c r="J29" s="20" t="s">
        <v>32</v>
      </c>
      <c r="K29" s="3" t="s">
        <v>17</v>
      </c>
      <c r="L29" s="12" t="s">
        <v>10</v>
      </c>
      <c r="M29" s="35" t="s">
        <v>11</v>
      </c>
      <c r="N29" s="35">
        <v>0.6</v>
      </c>
      <c r="O29" s="15">
        <v>513.33333333333337</v>
      </c>
      <c r="P29" s="15">
        <v>102.67</v>
      </c>
      <c r="Q29" s="15">
        <v>616</v>
      </c>
      <c r="R29" s="47">
        <f t="shared" si="1"/>
        <v>129.16666666666663</v>
      </c>
      <c r="S29" s="48">
        <f t="shared" si="2"/>
        <v>1.2516233766233766</v>
      </c>
    </row>
    <row r="30" spans="1:19" ht="42.75" x14ac:dyDescent="0.25">
      <c r="A30" s="22" t="s">
        <v>70</v>
      </c>
      <c r="B30" s="19" t="s">
        <v>33</v>
      </c>
      <c r="C30" s="12"/>
      <c r="D30" s="35"/>
      <c r="E30" s="35"/>
      <c r="F30" s="15"/>
      <c r="G30" s="15"/>
      <c r="H30" s="15"/>
      <c r="I30" s="46">
        <f t="shared" si="0"/>
        <v>0</v>
      </c>
      <c r="J30" s="22" t="s">
        <v>70</v>
      </c>
      <c r="K30" s="19" t="s">
        <v>33</v>
      </c>
      <c r="L30" s="12"/>
      <c r="M30" s="35"/>
      <c r="N30" s="35"/>
      <c r="O30" s="15"/>
      <c r="P30" s="15"/>
      <c r="Q30" s="15"/>
      <c r="R30" s="47"/>
      <c r="S30" s="48"/>
    </row>
    <row r="31" spans="1:19" ht="45" x14ac:dyDescent="0.25">
      <c r="A31" s="20" t="s">
        <v>34</v>
      </c>
      <c r="B31" s="3" t="s">
        <v>35</v>
      </c>
      <c r="C31" s="12" t="s">
        <v>78</v>
      </c>
      <c r="D31" s="35" t="s">
        <v>81</v>
      </c>
      <c r="E31" s="35">
        <v>0.02</v>
      </c>
      <c r="F31" s="15">
        <v>21.416666666666668</v>
      </c>
      <c r="G31" s="15">
        <v>4.28</v>
      </c>
      <c r="H31" s="15">
        <v>25.7</v>
      </c>
      <c r="I31" s="46">
        <f t="shared" si="0"/>
        <v>0</v>
      </c>
      <c r="J31" s="20" t="s">
        <v>34</v>
      </c>
      <c r="K31" s="3" t="s">
        <v>35</v>
      </c>
      <c r="L31" s="12" t="s">
        <v>36</v>
      </c>
      <c r="M31" s="35" t="s">
        <v>11</v>
      </c>
      <c r="N31" s="35">
        <v>0.02</v>
      </c>
      <c r="O31" s="15">
        <v>17.083333333333336</v>
      </c>
      <c r="P31" s="15">
        <v>3.42</v>
      </c>
      <c r="Q31" s="15">
        <v>20.5</v>
      </c>
      <c r="R31" s="47">
        <f t="shared" si="1"/>
        <v>4.3333333333333321</v>
      </c>
      <c r="S31" s="48">
        <f t="shared" si="2"/>
        <v>1.2536585365853659</v>
      </c>
    </row>
    <row r="32" spans="1:19" ht="45" x14ac:dyDescent="0.25">
      <c r="A32" s="20" t="s">
        <v>37</v>
      </c>
      <c r="B32" s="3" t="s">
        <v>38</v>
      </c>
      <c r="C32" s="12" t="s">
        <v>78</v>
      </c>
      <c r="D32" s="35" t="s">
        <v>81</v>
      </c>
      <c r="E32" s="35">
        <v>0.03</v>
      </c>
      <c r="F32" s="15">
        <v>33.333333333333336</v>
      </c>
      <c r="G32" s="15">
        <v>6.67</v>
      </c>
      <c r="H32" s="15">
        <v>40</v>
      </c>
      <c r="I32" s="46">
        <f t="shared" si="0"/>
        <v>0</v>
      </c>
      <c r="J32" s="20" t="s">
        <v>37</v>
      </c>
      <c r="K32" s="3" t="s">
        <v>38</v>
      </c>
      <c r="L32" s="12" t="s">
        <v>36</v>
      </c>
      <c r="M32" s="35" t="s">
        <v>11</v>
      </c>
      <c r="N32" s="35">
        <v>0.03</v>
      </c>
      <c r="O32" s="15">
        <v>26.666666666666668</v>
      </c>
      <c r="P32" s="15">
        <v>5.33</v>
      </c>
      <c r="Q32" s="15">
        <v>32</v>
      </c>
      <c r="R32" s="47">
        <f t="shared" si="1"/>
        <v>6.6666666666666679</v>
      </c>
      <c r="S32" s="48">
        <f t="shared" si="2"/>
        <v>1.25</v>
      </c>
    </row>
    <row r="33" spans="1:19" ht="45" x14ac:dyDescent="0.25">
      <c r="A33" s="20" t="s">
        <v>39</v>
      </c>
      <c r="B33" s="3" t="s">
        <v>40</v>
      </c>
      <c r="C33" s="12" t="s">
        <v>78</v>
      </c>
      <c r="D33" s="35" t="s">
        <v>81</v>
      </c>
      <c r="E33" s="35">
        <v>0.04</v>
      </c>
      <c r="F33" s="15">
        <v>42.833333333333336</v>
      </c>
      <c r="G33" s="15">
        <v>8.57</v>
      </c>
      <c r="H33" s="15">
        <v>51.4</v>
      </c>
      <c r="I33" s="46">
        <f t="shared" si="0"/>
        <v>0</v>
      </c>
      <c r="J33" s="20" t="s">
        <v>39</v>
      </c>
      <c r="K33" s="3" t="s">
        <v>40</v>
      </c>
      <c r="L33" s="12" t="s">
        <v>36</v>
      </c>
      <c r="M33" s="35" t="s">
        <v>11</v>
      </c>
      <c r="N33" s="35">
        <v>0.04</v>
      </c>
      <c r="O33" s="15">
        <v>34.25</v>
      </c>
      <c r="P33" s="15">
        <v>6.85</v>
      </c>
      <c r="Q33" s="15">
        <v>41.1</v>
      </c>
      <c r="R33" s="47">
        <f t="shared" si="1"/>
        <v>8.5833333333333357</v>
      </c>
      <c r="S33" s="48">
        <f t="shared" si="2"/>
        <v>1.2506082725060828</v>
      </c>
    </row>
    <row r="34" spans="1:19" ht="45" x14ac:dyDescent="0.25">
      <c r="A34" s="20" t="s">
        <v>41</v>
      </c>
      <c r="B34" s="3" t="s">
        <v>42</v>
      </c>
      <c r="C34" s="12" t="s">
        <v>78</v>
      </c>
      <c r="D34" s="35" t="s">
        <v>81</v>
      </c>
      <c r="E34" s="35">
        <v>0.05</v>
      </c>
      <c r="F34" s="15">
        <v>53.583333333333336</v>
      </c>
      <c r="G34" s="15">
        <v>10.72</v>
      </c>
      <c r="H34" s="15">
        <v>64.3</v>
      </c>
      <c r="I34" s="46">
        <f t="shared" si="0"/>
        <v>0</v>
      </c>
      <c r="J34" s="20" t="s">
        <v>41</v>
      </c>
      <c r="K34" s="3" t="s">
        <v>42</v>
      </c>
      <c r="L34" s="12" t="s">
        <v>36</v>
      </c>
      <c r="M34" s="35" t="s">
        <v>11</v>
      </c>
      <c r="N34" s="35">
        <v>0.05</v>
      </c>
      <c r="O34" s="15">
        <v>42.833333333333336</v>
      </c>
      <c r="P34" s="15">
        <v>8.57</v>
      </c>
      <c r="Q34" s="15">
        <v>51.4</v>
      </c>
      <c r="R34" s="47">
        <f t="shared" si="1"/>
        <v>10.75</v>
      </c>
      <c r="S34" s="48">
        <f t="shared" si="2"/>
        <v>1.2509727626459144</v>
      </c>
    </row>
    <row r="35" spans="1:19" ht="28.5" x14ac:dyDescent="0.25">
      <c r="A35" s="22" t="s">
        <v>71</v>
      </c>
      <c r="B35" s="19" t="s">
        <v>43</v>
      </c>
      <c r="C35" s="12"/>
      <c r="D35" s="35"/>
      <c r="E35" s="35"/>
      <c r="F35" s="15"/>
      <c r="G35" s="15"/>
      <c r="H35" s="15"/>
      <c r="I35" s="46">
        <f t="shared" si="0"/>
        <v>0</v>
      </c>
      <c r="J35" s="22" t="s">
        <v>71</v>
      </c>
      <c r="K35" s="19" t="s">
        <v>43</v>
      </c>
      <c r="L35" s="12"/>
      <c r="M35" s="35"/>
      <c r="N35" s="35"/>
      <c r="O35" s="15"/>
      <c r="P35" s="15"/>
      <c r="Q35" s="15"/>
      <c r="R35" s="47"/>
      <c r="S35" s="48"/>
    </row>
    <row r="36" spans="1:19" ht="45" x14ac:dyDescent="0.25">
      <c r="A36" s="20" t="s">
        <v>44</v>
      </c>
      <c r="B36" s="3" t="s">
        <v>45</v>
      </c>
      <c r="C36" s="12" t="s">
        <v>78</v>
      </c>
      <c r="D36" s="35" t="s">
        <v>81</v>
      </c>
      <c r="E36" s="35">
        <v>0.17</v>
      </c>
      <c r="F36" s="15">
        <v>181.66666666666669</v>
      </c>
      <c r="G36" s="15">
        <v>36.33</v>
      </c>
      <c r="H36" s="15">
        <v>218</v>
      </c>
      <c r="I36" s="46">
        <f t="shared" si="0"/>
        <v>0</v>
      </c>
      <c r="J36" s="20" t="s">
        <v>44</v>
      </c>
      <c r="K36" s="3" t="s">
        <v>45</v>
      </c>
      <c r="L36" s="12" t="s">
        <v>46</v>
      </c>
      <c r="M36" s="35" t="s">
        <v>11</v>
      </c>
      <c r="N36" s="35">
        <v>0.17</v>
      </c>
      <c r="O36" s="15">
        <v>145.83333333333334</v>
      </c>
      <c r="P36" s="15">
        <v>29.17</v>
      </c>
      <c r="Q36" s="15">
        <v>175</v>
      </c>
      <c r="R36" s="47">
        <f t="shared" si="1"/>
        <v>35.833333333333343</v>
      </c>
      <c r="S36" s="48">
        <f t="shared" si="2"/>
        <v>1.2457142857142858</v>
      </c>
    </row>
    <row r="37" spans="1:19" ht="30" x14ac:dyDescent="0.25">
      <c r="A37" s="20" t="s">
        <v>47</v>
      </c>
      <c r="B37" s="3" t="s">
        <v>48</v>
      </c>
      <c r="C37" s="12" t="s">
        <v>78</v>
      </c>
      <c r="D37" s="35" t="s">
        <v>81</v>
      </c>
      <c r="E37" s="35">
        <v>0.22</v>
      </c>
      <c r="F37" s="15">
        <v>235.83333333333334</v>
      </c>
      <c r="G37" s="15">
        <v>47.17</v>
      </c>
      <c r="H37" s="15">
        <v>283</v>
      </c>
      <c r="I37" s="46">
        <f t="shared" si="0"/>
        <v>0</v>
      </c>
      <c r="J37" s="20" t="s">
        <v>47</v>
      </c>
      <c r="K37" s="3" t="s">
        <v>48</v>
      </c>
      <c r="L37" s="12" t="s">
        <v>46</v>
      </c>
      <c r="M37" s="35" t="s">
        <v>11</v>
      </c>
      <c r="N37" s="35">
        <v>0.22</v>
      </c>
      <c r="O37" s="15">
        <v>188.33333333333334</v>
      </c>
      <c r="P37" s="15">
        <v>37.67</v>
      </c>
      <c r="Q37" s="15">
        <v>226</v>
      </c>
      <c r="R37" s="47">
        <f t="shared" si="1"/>
        <v>47.5</v>
      </c>
      <c r="S37" s="48">
        <f t="shared" si="2"/>
        <v>1.252212389380531</v>
      </c>
    </row>
    <row r="38" spans="1:19" ht="45" x14ac:dyDescent="0.25">
      <c r="A38" s="20" t="s">
        <v>49</v>
      </c>
      <c r="B38" s="3" t="s">
        <v>50</v>
      </c>
      <c r="C38" s="12" t="s">
        <v>78</v>
      </c>
      <c r="D38" s="35" t="s">
        <v>81</v>
      </c>
      <c r="E38" s="35">
        <v>0.27</v>
      </c>
      <c r="F38" s="15">
        <v>289.16666666666669</v>
      </c>
      <c r="G38" s="15">
        <v>57.83</v>
      </c>
      <c r="H38" s="15">
        <v>347</v>
      </c>
      <c r="I38" s="46">
        <f t="shared" si="0"/>
        <v>0</v>
      </c>
      <c r="J38" s="20" t="s">
        <v>49</v>
      </c>
      <c r="K38" s="3" t="s">
        <v>50</v>
      </c>
      <c r="L38" s="12" t="s">
        <v>46</v>
      </c>
      <c r="M38" s="35" t="s">
        <v>11</v>
      </c>
      <c r="N38" s="35">
        <v>0.27</v>
      </c>
      <c r="O38" s="15">
        <v>230.83333333333334</v>
      </c>
      <c r="P38" s="15">
        <v>46.17</v>
      </c>
      <c r="Q38" s="15">
        <v>277</v>
      </c>
      <c r="R38" s="47">
        <f t="shared" si="1"/>
        <v>58.333333333333343</v>
      </c>
      <c r="S38" s="48">
        <f t="shared" si="2"/>
        <v>1.2527075812274369</v>
      </c>
    </row>
    <row r="39" spans="1:19" ht="45" x14ac:dyDescent="0.25">
      <c r="A39" s="20" t="s">
        <v>51</v>
      </c>
      <c r="B39" s="3" t="s">
        <v>52</v>
      </c>
      <c r="C39" s="12" t="s">
        <v>78</v>
      </c>
      <c r="D39" s="35" t="s">
        <v>81</v>
      </c>
      <c r="E39" s="35">
        <v>0.32</v>
      </c>
      <c r="F39" s="15">
        <v>342.5</v>
      </c>
      <c r="G39" s="15">
        <v>68.5</v>
      </c>
      <c r="H39" s="15">
        <v>411</v>
      </c>
      <c r="I39" s="46">
        <f t="shared" si="0"/>
        <v>0</v>
      </c>
      <c r="J39" s="20" t="s">
        <v>51</v>
      </c>
      <c r="K39" s="3" t="s">
        <v>52</v>
      </c>
      <c r="L39" s="12" t="s">
        <v>46</v>
      </c>
      <c r="M39" s="35" t="s">
        <v>11</v>
      </c>
      <c r="N39" s="35">
        <v>0.32</v>
      </c>
      <c r="O39" s="15">
        <v>274.16666666666669</v>
      </c>
      <c r="P39" s="15">
        <v>54.83</v>
      </c>
      <c r="Q39" s="15">
        <v>329</v>
      </c>
      <c r="R39" s="47">
        <f t="shared" si="1"/>
        <v>68.333333333333314</v>
      </c>
      <c r="S39" s="48">
        <f t="shared" si="2"/>
        <v>1.2492401215805471</v>
      </c>
    </row>
  </sheetData>
  <mergeCells count="18">
    <mergeCell ref="O7:O8"/>
    <mergeCell ref="P7:P8"/>
    <mergeCell ref="Q7:Q8"/>
    <mergeCell ref="J6:L6"/>
    <mergeCell ref="J7:J8"/>
    <mergeCell ref="K7:K8"/>
    <mergeCell ref="L7:L8"/>
    <mergeCell ref="M7:M8"/>
    <mergeCell ref="N7:N8"/>
    <mergeCell ref="F7:F8"/>
    <mergeCell ref="G7:G8"/>
    <mergeCell ref="H7:H8"/>
    <mergeCell ref="A6:C6"/>
    <mergeCell ref="A7:A8"/>
    <mergeCell ref="B7:B8"/>
    <mergeCell ref="C7:C8"/>
    <mergeCell ref="D7:D8"/>
    <mergeCell ref="E7:E8"/>
  </mergeCells>
  <conditionalFormatting sqref="I11">
    <cfRule type="cellIs" dxfId="5" priority="8" operator="lessThan">
      <formula>0</formula>
    </cfRule>
  </conditionalFormatting>
  <conditionalFormatting sqref="I12:I39">
    <cfRule type="cellIs" dxfId="4" priority="7" operator="lessThan">
      <formula>0</formula>
    </cfRule>
  </conditionalFormatting>
  <conditionalFormatting sqref="R11">
    <cfRule type="cellIs" dxfId="3" priority="6" operator="lessThan">
      <formula>0</formula>
    </cfRule>
  </conditionalFormatting>
  <conditionalFormatting sqref="S11">
    <cfRule type="cellIs" dxfId="2" priority="5" operator="lessThan">
      <formula>1</formula>
    </cfRule>
  </conditionalFormatting>
  <conditionalFormatting sqref="R12:R39">
    <cfRule type="cellIs" dxfId="1" priority="2" operator="lessThan">
      <formula>0</formula>
    </cfRule>
  </conditionalFormatting>
  <conditionalFormatting sqref="S12:S39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2022 ГРО</vt:lpstr>
      <vt:lpstr>2023</vt:lpstr>
      <vt:lpstr>для руковод.</vt:lpstr>
      <vt:lpstr>'2022 ГРО'!Область_печати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2022-08-16T05:55:28Z</dcterms:modified>
</cp:coreProperties>
</file>