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смета" sheetId="1" r:id="rId1"/>
  </sheets>
  <definedNames>
    <definedName name="_xlnm.Print_Area" localSheetId="0">'смета'!$A$1:$I$31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<sst xmlns="http://schemas.openxmlformats.org/spreadsheetml/2006/main" count="39" uniqueCount="39">
  <si>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</si>
  <si>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</si>
  <si>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</si>
  <si>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</si>
  <si>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</si>
  <si>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</si>
  <si>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</si>
  <si>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</si>
  <si>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</si>
  <si>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</si>
  <si>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</si>
  <si>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</si>
  <si>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6% - п. 13 общ.указ.                                                        </t>
  </si>
  <si>
    <t xml:space="preserve">К-2,5 общ.указ.прим.1 </t>
  </si>
  <si>
    <t>Т. П.2   Районн. коэфф. 1,08</t>
  </si>
  <si>
    <t xml:space="preserve"> СМЕТА</t>
  </si>
  <si>
    <t>Обоснование стоимости:                                      Справочник БЦ на инженерные изыскания для строительства, Госстрой России 2004г.</t>
  </si>
  <si>
    <t xml:space="preserve">  </t>
  </si>
  <si>
    <t xml:space="preserve">Т 79 п.1                                                                  </t>
  </si>
  <si>
    <t>Итого:</t>
  </si>
  <si>
    <t xml:space="preserve">Т.65 П.2                                                        К -1,1 общ.указ. п. 15 "б"                                         (использование материалов ограниченного пользования)                                                                                                                                                                 </t>
  </si>
  <si>
    <t xml:space="preserve">Т.65 п.2,                                                       К-0,4 примечание 3 к Т.65                                            К -1,1 общ.указ. п. 15 "б"                                                                                                                                                                                     </t>
  </si>
  <si>
    <t xml:space="preserve">Расходы по внутреннему транспорту </t>
  </si>
  <si>
    <r>
      <t>Вычерчивание топографических планов на попланшетных кальках, кат.3,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122х0,4х1,1</t>
    </r>
  </si>
  <si>
    <r>
      <t>Вычерчивание топографических планов на городских планшетах, кат.3, 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                   122х1,1                                                 </t>
    </r>
  </si>
  <si>
    <t xml:space="preserve">Т.4 п.2                                  
</t>
  </si>
  <si>
    <t>К - 0,1125</t>
  </si>
  <si>
    <t xml:space="preserve">Т.48 п.1,                                                            К-1,3 примечание 5 к Т.48                                                                                             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</si>
  <si>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Т.47 п.3,                                                                                                                                              К- 0,85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</si>
  <si>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Контрольно-исполнительная съемка.
"Газопровод низкого давления от точки подключения до границы земельного участка по адресу: г.Челябинск, Тракторозаводский район, п.Чурилово, ул.Зудова, 33. Технологическое присоединение"</t>
  </si>
  <si>
    <t>Письмо Минстроя России №18410-ИФ/09 от 04.05.2021г. Инфляц. Кф - 4,66</t>
  </si>
  <si>
    <t>Плановая и высотная привязка                             10 точек,  кат.2                                                                                            111х1,3х0,85</t>
  </si>
  <si>
    <t xml:space="preserve">Проложение привязочного хода - техническое нивелирование кат.2,  100м                                                                                                             362х0,85                                                           </t>
  </si>
  <si>
    <t xml:space="preserve">Составление технического отчета                  (1230+31+13+5) х 10%=                                                                        </t>
  </si>
  <si>
    <t>1261 х 0,1125</t>
  </si>
  <si>
    <t>(1261+142) х 0,06 х 2,5</t>
  </si>
  <si>
    <t>1759 х 1,08</t>
  </si>
  <si>
    <t>1900 х 4,66</t>
  </si>
  <si>
    <t>Сумма прописью: Восемь тысяч восемьсот пятьдесят четыре рубля 00 копеек.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</si>
</sst>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9" fontId="1" fillId="0" borderId="12" xfId="6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79" fontId="2" fillId="0" borderId="11" xfId="62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2" fillId="0" borderId="12" xfId="62" applyNumberFormat="1" applyFont="1" applyBorder="1" applyAlignment="1">
      <alignment horizontal="center" vertical="center" wrapText="1"/>
    </xf>
    <xf numFmtId="179" fontId="2" fillId="0" borderId="11" xfId="62" applyNumberFormat="1" applyFont="1" applyBorder="1" applyAlignment="1">
      <alignment horizontal="center" vertical="center" wrapText="1"/>
    </xf>
    <xf numFmtId="179" fontId="1" fillId="0" borderId="12" xfId="62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tabSelected="1" zoomScale="130" zoomScaleNormal="130" zoomScalePageLayoutView="0" workbookViewId="0" topLeftCell="A1">
      <selection activeCell="A6" sqref="A6:I6"/>
    </sheetView>
  </sheetViews>
  <sheetFormatPr defaultColWidth="9.00390625" defaultRowHeight="12.75"/>
  <cols>
    <col min="1" max="1" width="7.625" style="2" customWidth="1"/>
    <col min="2" max="2" width="9.00390625" style="2" customWidth="1"/>
    <col min="3" max="3" width="21.375" style="2" customWidth="1"/>
    <col min="4" max="5" width="9.125" style="2" customWidth="1"/>
    <col min="6" max="6" width="18.00390625" style="2" customWidth="1"/>
    <col min="7" max="7" width="6.875" style="2" customWidth="1"/>
    <col min="8" max="8" width="7.375" style="2" customWidth="1"/>
    <col min="9" max="9" width="9.875" style="2" customWidth="1"/>
    <col min="10" max="10" width="7.875" style="0" customWidth="1"/>
    <col min="11" max="12" width="8.00390625" style="0" customWidth="1"/>
  </cols>
  <sheetData>
    <row r="1" s="10" customFormat="1" ht="18.75" customHeight="1">
      <c r="E1" s="3" t="s">
        <v>15</v>
      </c>
    </row>
    <row r="2" spans="1:9" s="10" customFormat="1" ht="1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ht="7.5" customHeight="1"/>
    <row r="4" spans="1:9" s="12" customFormat="1" ht="64.5" customHeight="1">
      <c r="A4" s="11" t="s">
        <v>9</v>
      </c>
      <c r="B4" s="60" t="s">
        <v>29</v>
      </c>
      <c r="C4" s="60"/>
      <c r="D4" s="60"/>
      <c r="E4" s="60"/>
      <c r="F4" s="60"/>
      <c r="G4" s="60"/>
      <c r="H4" s="60"/>
      <c r="I4" s="60"/>
    </row>
    <row r="5" spans="1:9" s="12" customFormat="1" ht="18" customHeight="1">
      <c r="A5" s="61" t="s">
        <v>11</v>
      </c>
      <c r="B5" s="61"/>
      <c r="C5" s="61"/>
      <c r="D5" s="61"/>
      <c r="E5" s="61"/>
      <c r="F5" s="61"/>
      <c r="G5" s="61"/>
      <c r="H5" s="61"/>
      <c r="I5" s="61"/>
    </row>
    <row r="6" spans="1:9" s="13" customFormat="1" ht="18.75" customHeight="1">
      <c r="A6" s="62"/>
      <c r="B6" s="62"/>
      <c r="C6" s="62"/>
      <c r="D6" s="62"/>
      <c r="E6" s="62"/>
      <c r="F6" s="62"/>
      <c r="G6" s="62"/>
      <c r="H6" s="62"/>
      <c r="I6" s="62"/>
    </row>
    <row r="7" spans="1:14" ht="47.25" customHeight="1">
      <c r="A7" s="7" t="s">
        <v>3</v>
      </c>
      <c r="B7" s="63" t="s">
        <v>16</v>
      </c>
      <c r="C7" s="64"/>
      <c r="D7" s="63" t="s">
        <v>1</v>
      </c>
      <c r="E7" s="65"/>
      <c r="F7" s="64"/>
      <c r="G7" s="8" t="s">
        <v>4</v>
      </c>
      <c r="H7" s="7" t="s">
        <v>2</v>
      </c>
      <c r="I7" s="7" t="s">
        <v>5</v>
      </c>
      <c r="N7" t="s">
        <v>17</v>
      </c>
    </row>
    <row r="8" spans="1:9" ht="45" customHeight="1">
      <c r="A8" s="6">
        <v>1</v>
      </c>
      <c r="B8" s="56" t="s">
        <v>27</v>
      </c>
      <c r="C8" s="58"/>
      <c r="D8" s="56" t="s">
        <v>31</v>
      </c>
      <c r="E8" s="57"/>
      <c r="F8" s="58"/>
      <c r="G8" s="6">
        <v>10</v>
      </c>
      <c r="H8" s="14">
        <f>111*1.3*0.85</f>
        <v>122.655</v>
      </c>
      <c r="I8" s="27">
        <f>10*123</f>
        <v>1230</v>
      </c>
    </row>
    <row r="9" spans="1:9" ht="45.75" customHeight="1">
      <c r="A9" s="18">
        <v>2</v>
      </c>
      <c r="B9" s="56" t="s">
        <v>28</v>
      </c>
      <c r="C9" s="58"/>
      <c r="D9" s="57" t="s">
        <v>32</v>
      </c>
      <c r="E9" s="57"/>
      <c r="F9" s="57"/>
      <c r="G9" s="6">
        <v>0.1</v>
      </c>
      <c r="H9" s="19">
        <f>362*0.85</f>
        <v>307.7</v>
      </c>
      <c r="I9" s="27">
        <f>0.1*308</f>
        <v>30.8</v>
      </c>
    </row>
    <row r="10" spans="1:9" ht="56.25" customHeight="1">
      <c r="A10" s="5">
        <v>3</v>
      </c>
      <c r="B10" s="56" t="s">
        <v>20</v>
      </c>
      <c r="C10" s="58"/>
      <c r="D10" s="56" t="s">
        <v>24</v>
      </c>
      <c r="E10" s="57"/>
      <c r="F10" s="58"/>
      <c r="G10" s="5">
        <v>0.1</v>
      </c>
      <c r="H10" s="20">
        <f>122*1.1</f>
        <v>134.20000000000002</v>
      </c>
      <c r="I10" s="28">
        <f>0.1*134</f>
        <v>13.4</v>
      </c>
    </row>
    <row r="11" spans="1:9" ht="48.75" customHeight="1">
      <c r="A11" s="5">
        <v>4</v>
      </c>
      <c r="B11" s="54" t="s">
        <v>21</v>
      </c>
      <c r="C11" s="55"/>
      <c r="D11" s="56" t="s">
        <v>23</v>
      </c>
      <c r="E11" s="57"/>
      <c r="F11" s="58"/>
      <c r="G11" s="5">
        <v>0.1</v>
      </c>
      <c r="H11" s="20">
        <f>122*1.1*0.4</f>
        <v>53.68000000000001</v>
      </c>
      <c r="I11" s="28">
        <f>0.1*54</f>
        <v>5.4</v>
      </c>
    </row>
    <row r="12" spans="1:9" ht="31.5" customHeight="1">
      <c r="A12" s="5">
        <v>5</v>
      </c>
      <c r="B12" s="49" t="s">
        <v>18</v>
      </c>
      <c r="C12" s="49"/>
      <c r="D12" s="49" t="s">
        <v>33</v>
      </c>
      <c r="E12" s="49"/>
      <c r="F12" s="49"/>
      <c r="G12" s="6">
        <v>1</v>
      </c>
      <c r="H12" s="14">
        <v>128</v>
      </c>
      <c r="I12" s="28">
        <f>G12*H12</f>
        <v>128</v>
      </c>
    </row>
    <row r="13" spans="1:9" ht="15" customHeight="1">
      <c r="A13" s="6"/>
      <c r="B13" s="52"/>
      <c r="C13" s="53"/>
      <c r="D13" s="46" t="s">
        <v>6</v>
      </c>
      <c r="E13" s="47"/>
      <c r="F13" s="47"/>
      <c r="G13" s="47"/>
      <c r="H13" s="48"/>
      <c r="I13" s="27">
        <f>I8+I9</f>
        <v>1260.8</v>
      </c>
    </row>
    <row r="14" spans="1:9" ht="15.75" customHeight="1">
      <c r="A14" s="6"/>
      <c r="B14" s="52"/>
      <c r="C14" s="53"/>
      <c r="D14" s="46" t="s">
        <v>7</v>
      </c>
      <c r="E14" s="47"/>
      <c r="F14" s="47"/>
      <c r="G14" s="47"/>
      <c r="H14" s="48"/>
      <c r="I14" s="27">
        <f>I10+I11+I12-1</f>
        <v>145.8</v>
      </c>
    </row>
    <row r="15" spans="1:9" ht="12.75" customHeight="1">
      <c r="A15" s="4">
        <v>6</v>
      </c>
      <c r="B15" s="40" t="s">
        <v>25</v>
      </c>
      <c r="C15" s="41"/>
      <c r="D15" s="40" t="s">
        <v>22</v>
      </c>
      <c r="E15" s="42"/>
      <c r="F15" s="42"/>
      <c r="G15" s="42"/>
      <c r="H15" s="41"/>
      <c r="I15" s="21"/>
    </row>
    <row r="16" spans="1:9" ht="17.25" customHeight="1">
      <c r="A16" s="5"/>
      <c r="B16" s="43" t="s">
        <v>26</v>
      </c>
      <c r="C16" s="44"/>
      <c r="D16" s="43" t="s">
        <v>34</v>
      </c>
      <c r="E16" s="45"/>
      <c r="F16" s="45"/>
      <c r="G16" s="45"/>
      <c r="H16" s="44"/>
      <c r="I16" s="28">
        <f>I13*0.1125</f>
        <v>141.84</v>
      </c>
    </row>
    <row r="17" spans="1:9" ht="16.5" customHeight="1">
      <c r="A17" s="4">
        <v>7</v>
      </c>
      <c r="B17" s="40" t="s">
        <v>12</v>
      </c>
      <c r="C17" s="41"/>
      <c r="D17" s="40" t="s">
        <v>8</v>
      </c>
      <c r="E17" s="42"/>
      <c r="F17" s="42"/>
      <c r="G17" s="42"/>
      <c r="H17" s="41"/>
      <c r="I17" s="21"/>
    </row>
    <row r="18" spans="1:9" s="1" customFormat="1" ht="12.75" customHeight="1">
      <c r="A18" s="5"/>
      <c r="B18" s="43" t="s">
        <v>13</v>
      </c>
      <c r="C18" s="44"/>
      <c r="D18" s="43" t="s">
        <v>35</v>
      </c>
      <c r="E18" s="45"/>
      <c r="F18" s="45"/>
      <c r="G18" s="45"/>
      <c r="H18" s="44"/>
      <c r="I18" s="28">
        <f>(1261+142)*0.06*2.5</f>
        <v>210.45</v>
      </c>
    </row>
    <row r="19" spans="1:9" s="1" customFormat="1" ht="18" customHeight="1">
      <c r="A19" s="22"/>
      <c r="B19" s="23"/>
      <c r="C19" s="24"/>
      <c r="D19" s="46" t="s">
        <v>19</v>
      </c>
      <c r="E19" s="47"/>
      <c r="F19" s="47"/>
      <c r="G19" s="47"/>
      <c r="H19" s="48"/>
      <c r="I19" s="27">
        <f>SUM(I13:I18)</f>
        <v>1758.8899999999999</v>
      </c>
    </row>
    <row r="20" spans="1:9" s="1" customFormat="1" ht="17.25" customHeight="1">
      <c r="A20" s="6">
        <v>8</v>
      </c>
      <c r="B20" s="49" t="s">
        <v>14</v>
      </c>
      <c r="C20" s="49"/>
      <c r="D20" s="49"/>
      <c r="E20" s="49"/>
      <c r="F20" s="49"/>
      <c r="G20" s="50" t="s">
        <v>36</v>
      </c>
      <c r="H20" s="51"/>
      <c r="I20" s="27">
        <f>I19*1.08</f>
        <v>1899.6012</v>
      </c>
    </row>
    <row r="21" spans="1:9" s="26" customFormat="1" ht="15" customHeight="1">
      <c r="A21" s="6">
        <v>9</v>
      </c>
      <c r="B21" s="32" t="s">
        <v>30</v>
      </c>
      <c r="C21" s="33"/>
      <c r="D21" s="33"/>
      <c r="E21" s="33"/>
      <c r="F21" s="34"/>
      <c r="G21" s="35" t="s">
        <v>37</v>
      </c>
      <c r="H21" s="36"/>
      <c r="I21" s="29">
        <f>I20*4.66+2</f>
        <v>8854.141592</v>
      </c>
    </row>
    <row r="22" spans="1:9" s="2" customFormat="1" ht="15.75" customHeight="1">
      <c r="A22" s="37" t="s">
        <v>10</v>
      </c>
      <c r="B22" s="38"/>
      <c r="C22" s="38"/>
      <c r="D22" s="38"/>
      <c r="E22" s="38"/>
      <c r="F22" s="38"/>
      <c r="G22" s="38"/>
      <c r="H22" s="39"/>
      <c r="I22" s="17">
        <f>I21</f>
        <v>8854.141592</v>
      </c>
    </row>
    <row r="23" spans="1:9" s="16" customFormat="1" ht="21" customHeight="1">
      <c r="A23" s="15" t="s">
        <v>38</v>
      </c>
      <c r="B23" s="15"/>
      <c r="C23" s="15"/>
      <c r="D23" s="15"/>
      <c r="E23" s="15"/>
      <c r="F23" s="15"/>
      <c r="G23" s="15"/>
      <c r="H23" s="15"/>
      <c r="I23" s="15"/>
    </row>
    <row r="24" spans="1:9" s="16" customFormat="1" ht="14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4:9" ht="12" customHeight="1">
      <c r="D25" s="31"/>
      <c r="E25" s="31"/>
      <c r="F25" s="31"/>
      <c r="G25" s="30"/>
      <c r="I25" s="9"/>
    </row>
    <row r="26" spans="4:9" ht="12" customHeight="1">
      <c r="D26" s="31"/>
      <c r="E26" s="31"/>
      <c r="F26" s="31"/>
      <c r="H26" s="25"/>
      <c r="I26" s="9"/>
    </row>
    <row r="27" spans="4:9" ht="12" customHeight="1">
      <c r="D27" s="31"/>
      <c r="E27" s="31"/>
      <c r="F27" s="31"/>
      <c r="H27" s="25"/>
      <c r="I27" s="9"/>
    </row>
    <row r="28" spans="4:9" ht="12" customHeight="1">
      <c r="D28" s="31"/>
      <c r="E28" s="31"/>
      <c r="F28" s="31"/>
      <c r="H28" s="25"/>
      <c r="I28" s="9"/>
    </row>
    <row r="29" spans="4:9" ht="12" customHeight="1">
      <c r="D29" s="31"/>
      <c r="E29" s="31"/>
      <c r="F29" s="31"/>
      <c r="H29" s="25"/>
      <c r="I29" s="9"/>
    </row>
    <row r="30" spans="4:9" ht="12" customHeight="1">
      <c r="D30" s="31"/>
      <c r="E30" s="31"/>
      <c r="F30" s="31"/>
      <c r="H30" s="25"/>
      <c r="I30" s="9"/>
    </row>
    <row r="31" spans="1:9" s="16" customFormat="1" ht="14.25" customHeight="1">
      <c r="A31" s="15"/>
      <c r="B31" s="15"/>
      <c r="C31" s="15"/>
      <c r="D31" s="31"/>
      <c r="E31" s="31"/>
      <c r="F31" s="31"/>
      <c r="G31" s="15"/>
      <c r="H31" s="15"/>
      <c r="I31" s="15"/>
    </row>
  </sheetData>
  <sheetProtection/>
  <mergeCells count="34">
    <mergeCell ref="A2:I2"/>
    <mergeCell ref="B4:I4"/>
    <mergeCell ref="A5:I5"/>
    <mergeCell ref="A6:I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H13"/>
    <mergeCell ref="B14:C14"/>
    <mergeCell ref="D14:H14"/>
    <mergeCell ref="B15:C15"/>
    <mergeCell ref="D15:H15"/>
    <mergeCell ref="B16:C16"/>
    <mergeCell ref="D16:H16"/>
    <mergeCell ref="B21:F21"/>
    <mergeCell ref="G21:H21"/>
    <mergeCell ref="A22:H22"/>
    <mergeCell ref="B17:C17"/>
    <mergeCell ref="D17:H17"/>
    <mergeCell ref="B18:C18"/>
    <mergeCell ref="D18:H18"/>
    <mergeCell ref="D19:H19"/>
    <mergeCell ref="B20:F20"/>
    <mergeCell ref="G20:H20"/>
  </mergeCells>
  <printOptions/>
  <pageMargins left="0.8267716535433072" right="0.15748031496062992" top="0.5118110236220472" bottom="0.35433070866141736" header="0.5118110236220472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Шаманов Владимир Викторович</cp:lastModifiedBy>
  <cp:lastPrinted>2020-12-18T05:27:33Z</cp:lastPrinted>
  <dcterms:created xsi:type="dcterms:W3CDTF">2010-04-27T06:30:45Z</dcterms:created>
  <dcterms:modified xsi:type="dcterms:W3CDTF">2021-10-05T04:26:33Z</dcterms:modified>
  <cp:category/>
  <cp:version/>
  <cp:contentType/>
  <cp:contentStatus/>
</cp:coreProperties>
</file>