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смета" sheetId="1" r:id="rId1"/>
  </sheets>
  <definedNames>
    <definedName name="_xlnm.Print_Area" localSheetId="0">'смета'!$A$1:$I$31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<sst xmlns="http://schemas.openxmlformats.org/spreadsheetml/2006/main" count="39" uniqueCount="39">
  <si>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</si>
  <si>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</si>
  <si>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</si>
  <si>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</si>
  <si>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</si>
  <si>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</si>
  <si>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</si>
  <si>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</si>
  <si>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</si>
  <si>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</si>
  <si>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</si>
  <si>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</si>
  <si>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</si>
  <si>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</si>
  <si>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</si>
  <si>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</si>
  <si>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</si>
  <si>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</si>
  <si>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</si>
  <si>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</si>
  <si>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</si>
  <si>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</si>
  <si>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</si>
  <si>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</si>
  <si>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</si>
  <si>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</si>
  <si>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</si>
  <si>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</si>
  <si>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</si>
  <si>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</si>
  <si>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Составление технического отчета                  (1230+31+13+5) х 10%=                                                                        </t>
  </si>
  <si>
    <t xml:space="preserve">Т.4 п.3                                  
</t>
  </si>
  <si>
    <t>К - 0,1375</t>
  </si>
  <si>
    <t>1261 х 0,1375</t>
  </si>
  <si>
    <t>Контрольно-исполнительная съемка.
"Газопровод низкого давления от точки подключения до границы земельного участка по адресу: г.Челябинск, Центральный район, поселок Шершни, ул.Ленина, 53. Технологическое присоединение"</t>
  </si>
  <si>
    <t>(1261+173) х 0,06 х 2,5</t>
  </si>
  <si>
    <t>1795 х 1,08</t>
  </si>
  <si>
    <t>1939 х 4,66</t>
  </si>
  <si>
    <t>Сумма прописью: Девять тысяч тридцать шесть рублей 00 копеек.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</si>
</sst>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A6" sqref="A6:I6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</row>
    <row r="3" ht="7.5" customHeight="1"/>
    <row r="4" spans="1:9" s="12" customFormat="1" ht="64.5" customHeight="1">
      <c r="A4" s="11" t="s">
        <v>9</v>
      </c>
      <c r="B4" s="60" t="s">
        <v>34</v>
      </c>
      <c r="C4" s="60"/>
      <c r="D4" s="60"/>
      <c r="E4" s="60"/>
      <c r="F4" s="60"/>
      <c r="G4" s="60"/>
      <c r="H4" s="60"/>
      <c r="I4" s="60"/>
    </row>
    <row r="5" spans="1:9" s="12" customFormat="1" ht="18" customHeight="1">
      <c r="A5" s="61" t="s">
        <v>11</v>
      </c>
      <c r="B5" s="61"/>
      <c r="C5" s="61"/>
      <c r="D5" s="61"/>
      <c r="E5" s="61"/>
      <c r="F5" s="61"/>
      <c r="G5" s="61"/>
      <c r="H5" s="61"/>
      <c r="I5" s="61"/>
    </row>
    <row r="6" spans="1:9" s="13" customFormat="1" ht="18.7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14" ht="47.25" customHeight="1">
      <c r="A7" s="7" t="s">
        <v>3</v>
      </c>
      <c r="B7" s="63" t="s">
        <v>16</v>
      </c>
      <c r="C7" s="64"/>
      <c r="D7" s="63" t="s">
        <v>1</v>
      </c>
      <c r="E7" s="65"/>
      <c r="F7" s="64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56" t="s">
        <v>25</v>
      </c>
      <c r="C8" s="58"/>
      <c r="D8" s="56" t="s">
        <v>29</v>
      </c>
      <c r="E8" s="57"/>
      <c r="F8" s="58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56" t="s">
        <v>26</v>
      </c>
      <c r="C9" s="58"/>
      <c r="D9" s="57" t="s">
        <v>28</v>
      </c>
      <c r="E9" s="57"/>
      <c r="F9" s="57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56" t="s">
        <v>20</v>
      </c>
      <c r="C10" s="58"/>
      <c r="D10" s="56" t="s">
        <v>24</v>
      </c>
      <c r="E10" s="57"/>
      <c r="F10" s="58"/>
      <c r="G10" s="5">
        <v>0.1</v>
      </c>
      <c r="H10" s="20">
        <f>122*1.1</f>
        <v>134.20000000000002</v>
      </c>
      <c r="I10" s="28">
        <f>0.1*134</f>
        <v>13.4</v>
      </c>
    </row>
    <row r="11" spans="1:9" ht="45.75" customHeight="1">
      <c r="A11" s="5">
        <v>4</v>
      </c>
      <c r="B11" s="54" t="s">
        <v>21</v>
      </c>
      <c r="C11" s="55"/>
      <c r="D11" s="56" t="s">
        <v>23</v>
      </c>
      <c r="E11" s="57"/>
      <c r="F11" s="58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49" t="s">
        <v>18</v>
      </c>
      <c r="C12" s="49"/>
      <c r="D12" s="49" t="s">
        <v>30</v>
      </c>
      <c r="E12" s="49"/>
      <c r="F12" s="49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52"/>
      <c r="C13" s="53"/>
      <c r="D13" s="46" t="s">
        <v>6</v>
      </c>
      <c r="E13" s="47"/>
      <c r="F13" s="47"/>
      <c r="G13" s="47"/>
      <c r="H13" s="48"/>
      <c r="I13" s="27">
        <f>I8+I9</f>
        <v>1260.8</v>
      </c>
    </row>
    <row r="14" spans="1:9" ht="15.75" customHeight="1">
      <c r="A14" s="6"/>
      <c r="B14" s="52"/>
      <c r="C14" s="53"/>
      <c r="D14" s="46" t="s">
        <v>7</v>
      </c>
      <c r="E14" s="47"/>
      <c r="F14" s="47"/>
      <c r="G14" s="47"/>
      <c r="H14" s="48"/>
      <c r="I14" s="27">
        <f>I10+I11+I12-1</f>
        <v>145.8</v>
      </c>
    </row>
    <row r="15" spans="1:9" ht="12.75" customHeight="1">
      <c r="A15" s="4">
        <v>6</v>
      </c>
      <c r="B15" s="40" t="s">
        <v>31</v>
      </c>
      <c r="C15" s="41"/>
      <c r="D15" s="40" t="s">
        <v>22</v>
      </c>
      <c r="E15" s="42"/>
      <c r="F15" s="42"/>
      <c r="G15" s="42"/>
      <c r="H15" s="41"/>
      <c r="I15" s="21"/>
    </row>
    <row r="16" spans="1:9" ht="17.25" customHeight="1">
      <c r="A16" s="5"/>
      <c r="B16" s="43" t="s">
        <v>32</v>
      </c>
      <c r="C16" s="44"/>
      <c r="D16" s="43" t="s">
        <v>33</v>
      </c>
      <c r="E16" s="45"/>
      <c r="F16" s="45"/>
      <c r="G16" s="45"/>
      <c r="H16" s="44"/>
      <c r="I16" s="28">
        <f>I13*0.1375</f>
        <v>173.36</v>
      </c>
    </row>
    <row r="17" spans="1:9" ht="16.5" customHeight="1">
      <c r="A17" s="4">
        <v>7</v>
      </c>
      <c r="B17" s="40" t="s">
        <v>12</v>
      </c>
      <c r="C17" s="41"/>
      <c r="D17" s="40" t="s">
        <v>8</v>
      </c>
      <c r="E17" s="42"/>
      <c r="F17" s="42"/>
      <c r="G17" s="42"/>
      <c r="H17" s="41"/>
      <c r="I17" s="21"/>
    </row>
    <row r="18" spans="1:9" s="1" customFormat="1" ht="12.75" customHeight="1">
      <c r="A18" s="5"/>
      <c r="B18" s="43" t="s">
        <v>13</v>
      </c>
      <c r="C18" s="44"/>
      <c r="D18" s="43" t="s">
        <v>35</v>
      </c>
      <c r="E18" s="45"/>
      <c r="F18" s="45"/>
      <c r="G18" s="45"/>
      <c r="H18" s="44"/>
      <c r="I18" s="28">
        <f>(1261+173)*0.06*2.5</f>
        <v>215.09999999999997</v>
      </c>
    </row>
    <row r="19" spans="1:9" s="1" customFormat="1" ht="18" customHeight="1">
      <c r="A19" s="22"/>
      <c r="B19" s="23"/>
      <c r="C19" s="24"/>
      <c r="D19" s="46" t="s">
        <v>19</v>
      </c>
      <c r="E19" s="47"/>
      <c r="F19" s="47"/>
      <c r="G19" s="47"/>
      <c r="H19" s="48"/>
      <c r="I19" s="27">
        <f>SUM(I13:I18)</f>
        <v>1795.06</v>
      </c>
    </row>
    <row r="20" spans="1:9" s="1" customFormat="1" ht="17.25" customHeight="1">
      <c r="A20" s="6">
        <v>8</v>
      </c>
      <c r="B20" s="49" t="s">
        <v>14</v>
      </c>
      <c r="C20" s="49"/>
      <c r="D20" s="49"/>
      <c r="E20" s="49"/>
      <c r="F20" s="49"/>
      <c r="G20" s="50" t="s">
        <v>36</v>
      </c>
      <c r="H20" s="51"/>
      <c r="I20" s="27">
        <f>I19*1.08</f>
        <v>1938.6648</v>
      </c>
    </row>
    <row r="21" spans="1:9" s="26" customFormat="1" ht="15" customHeight="1">
      <c r="A21" s="6">
        <v>9</v>
      </c>
      <c r="B21" s="32" t="s">
        <v>27</v>
      </c>
      <c r="C21" s="33"/>
      <c r="D21" s="33"/>
      <c r="E21" s="33"/>
      <c r="F21" s="34"/>
      <c r="G21" s="35" t="s">
        <v>37</v>
      </c>
      <c r="H21" s="36"/>
      <c r="I21" s="29">
        <f>I20*4.66+2</f>
        <v>9036.177968</v>
      </c>
    </row>
    <row r="22" spans="1:9" s="2" customFormat="1" ht="15.75" customHeight="1">
      <c r="A22" s="37" t="s">
        <v>10</v>
      </c>
      <c r="B22" s="38"/>
      <c r="C22" s="38"/>
      <c r="D22" s="38"/>
      <c r="E22" s="38"/>
      <c r="F22" s="38"/>
      <c r="G22" s="38"/>
      <c r="H22" s="39"/>
      <c r="I22" s="17">
        <f>I21</f>
        <v>9036.177968</v>
      </c>
    </row>
    <row r="23" spans="1:9" s="16" customFormat="1" ht="21" customHeight="1">
      <c r="A23" s="15" t="s">
        <v>38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A2:I2"/>
    <mergeCell ref="B4:I4"/>
    <mergeCell ref="A5:I5"/>
    <mergeCell ref="A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H13"/>
    <mergeCell ref="B14:C14"/>
    <mergeCell ref="D14:H14"/>
    <mergeCell ref="B15:C15"/>
    <mergeCell ref="D15:H15"/>
    <mergeCell ref="B16:C16"/>
    <mergeCell ref="D16:H16"/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2021-10-05T04:29:22Z</dcterms:modified>
  <cp:category/>
  <cp:version/>
  <cp:contentType/>
  <cp:contentStatus/>
</cp:coreProperties>
</file>