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2510" activeTab="0"/>
  </bookViews>
  <sheets>
    <sheet name="разбивка новая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<sst xmlns="http://schemas.openxmlformats.org/spreadsheetml/2006/main" count="39" uniqueCount="39">
  <si>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 xml:space="preserve">на инженерно-геодезические работы </t>
  </si>
  <si>
    <t>Наименование работ и затрат</t>
  </si>
  <si>
    <t>Цена руб.</t>
  </si>
  <si>
    <t>№ п.п.</t>
  </si>
  <si>
    <t>кол-во</t>
  </si>
  <si>
    <t>Стоимость, руб.</t>
  </si>
  <si>
    <t>Итого полевых работ:</t>
  </si>
  <si>
    <t>Итого камеральных работ:</t>
  </si>
  <si>
    <t>Расходы по организации и ликвидации работ 6%</t>
  </si>
  <si>
    <r>
      <t>Объект:</t>
    </r>
    <r>
      <rPr>
        <b/>
        <sz val="9"/>
        <rFont val="Arial CYR"/>
        <family val="2"/>
      </rPr>
      <t xml:space="preserve">      </t>
    </r>
  </si>
  <si>
    <t>Итого по смете (без НДС):</t>
  </si>
  <si>
    <r>
      <rPr>
        <sz val="10"/>
        <rFont val="Arial Cyr"/>
        <family val="0"/>
      </rPr>
      <t>Заказчик:</t>
    </r>
    <r>
      <rPr>
        <b/>
        <sz val="11"/>
        <rFont val="Arial Cyr"/>
        <family val="2"/>
      </rPr>
      <t xml:space="preserve"> АО "Челябинскгоргаз"</t>
    </r>
  </si>
  <si>
    <t xml:space="preserve">6% - п. 13 общ.указ.                                                        </t>
  </si>
  <si>
    <t xml:space="preserve">К-2,5 общ.указ.прим.1 </t>
  </si>
  <si>
    <t>Т. П.2   Районн. коэфф. 1,08</t>
  </si>
  <si>
    <t>СМЕТА</t>
  </si>
  <si>
    <t>по закреплению на местности оси трассы газопровода</t>
  </si>
  <si>
    <t>К-0,5 понижающий</t>
  </si>
  <si>
    <t>2360х0,5</t>
  </si>
  <si>
    <r>
      <rPr>
        <sz val="8"/>
        <rFont val="Arial Cyr"/>
        <family val="0"/>
      </rPr>
      <t xml:space="preserve">Справ-к БЦ,ОАО ПНИИИС 2006г.  </t>
    </r>
    <r>
      <rPr>
        <sz val="10"/>
        <rFont val="Arial CYR"/>
        <family val="2"/>
      </rPr>
      <t xml:space="preserve">                    Т 7. п. 8     кат.2                                                                                                                                                                                                          </t>
    </r>
  </si>
  <si>
    <t>Расходы по внутреннему транспорту</t>
  </si>
  <si>
    <t>Всего:</t>
  </si>
  <si>
    <t>Обоснование стоимости:                       Справочник БЦ на инженерные изыскания для строительства Госстрой России 2004г.,  Мин.регионального развития РФ ОАО "ПНИИИС", 2006г.</t>
  </si>
  <si>
    <t xml:space="preserve">Т.8 п. 3.              
К-0,7 прим. 1                  
К-1,3 прим. 2                                    К-0,85 общ.указ. п.14.                                                                                                                                                                                                              
К-0,5 понижающий                                    
</t>
  </si>
  <si>
    <t>Определение координат пунктов опорных сетей с помощью спутниковой системы GPS  Кат 1.  1 знак                                                                                      5983х0,7х1,3х0,85х0,5</t>
  </si>
  <si>
    <r>
      <rPr>
        <sz val="8"/>
        <rFont val="Arial Cyr"/>
        <family val="0"/>
      </rPr>
      <t xml:space="preserve">Справ-к БЦ,ОАО ПНИИИС 2006г.   </t>
    </r>
    <r>
      <rPr>
        <sz val="10"/>
        <rFont val="Arial CYR"/>
        <family val="2"/>
      </rPr>
      <t xml:space="preserve">                             Т.16 п. 2.                                                                    К-0,85 общ.указ. п.14.                                                                                                                К-1,2 примечание 1 к Т.16                                                                                                                                                                                                      </t>
    </r>
  </si>
  <si>
    <t xml:space="preserve">Т.4 п.2                                  
</t>
  </si>
  <si>
    <t>К - 0,1125</t>
  </si>
  <si>
    <t>Разбивка трассы газопровода.
"Газопровод низкого давления от точки подключения до границ земельного участка по адресу: г.Челябинск, ул.Кольцевая, 34. Технологическое присоединение"</t>
  </si>
  <si>
    <t xml:space="preserve">Разбивка оси трассы газопровода                                                                                 кат. 2      L=40м                                                              1683х0,85х1,2   </t>
  </si>
  <si>
    <t>2383 х 0,1125</t>
  </si>
  <si>
    <t>(2383+268) х 0,06 х 2,5</t>
  </si>
  <si>
    <t>Письмо Минстроя России №18410-ИФ/09 от 04.05.2021г. Инфляц. Кф - 4,66</t>
  </si>
  <si>
    <t xml:space="preserve">Стоимость штырей (кол-во 2 шт)                                                                                                  </t>
  </si>
  <si>
    <t>4289 х 1,08</t>
  </si>
  <si>
    <t>4632 х 4,66</t>
  </si>
  <si>
    <t>21585 х 0,4</t>
  </si>
  <si>
    <t>Договорной понижаюший коэффициент - 0,4</t>
  </si>
  <si>
    <t>Сумма прописью: Восемь тысяч шестьсот тридцать четыре рубля 00 копеек.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</si>
</sst>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"/>
    <numFmt numFmtId="178" formatCode="_-* #,##0.0_р_._-;\-* #,##0.0_р_._-;_-* &quot;-&quot;??_р_._-;_-@_-"/>
    <numFmt numFmtId="179" formatCode="_-* #,##0_р_._-;\-* #,##0_р_._-;_-* &quot;-&quot;??_р_._-;_-@_-"/>
    <numFmt numFmtId="180" formatCode="_-* #,##0.0_р_._-;\-* #,##0.0_р_._-;_-* &quot;-&quot;?_р_._-;_-@_-"/>
    <numFmt numFmtId="181" formatCode="0.000"/>
    <numFmt numFmtId="182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sz val="11"/>
      <name val="Arial Cyr"/>
      <family val="0"/>
    </font>
    <font>
      <b/>
      <sz val="11"/>
      <name val="Arial Cyr"/>
      <family val="2"/>
    </font>
    <font>
      <b/>
      <sz val="12"/>
      <name val="Arial Cyr"/>
      <family val="0"/>
    </font>
    <font>
      <sz val="10"/>
      <name val="Arial"/>
      <family val="2"/>
    </font>
    <font>
      <sz val="11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4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1" fontId="2" fillId="0" borderId="12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14" fontId="6" fillId="0" borderId="0" xfId="0" applyNumberFormat="1" applyFont="1" applyAlignment="1">
      <alignment/>
    </xf>
    <xf numFmtId="0" fontId="12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179" fontId="11" fillId="0" borderId="10" xfId="60" applyNumberFormat="1" applyFont="1" applyBorder="1" applyAlignment="1">
      <alignment horizontal="left" vertical="center"/>
    </xf>
    <xf numFmtId="179" fontId="11" fillId="0" borderId="10" xfId="60" applyNumberFormat="1" applyFont="1" applyBorder="1" applyAlignment="1">
      <alignment vertical="center" wrapText="1"/>
    </xf>
    <xf numFmtId="0" fontId="11" fillId="0" borderId="14" xfId="0" applyFont="1" applyBorder="1" applyAlignment="1">
      <alignment horizontal="center" vertical="center"/>
    </xf>
    <xf numFmtId="179" fontId="11" fillId="0" borderId="14" xfId="60" applyNumberFormat="1" applyFont="1" applyBorder="1" applyAlignment="1">
      <alignment horizontal="left" vertical="center"/>
    </xf>
    <xf numFmtId="179" fontId="11" fillId="0" borderId="14" xfId="60" applyNumberFormat="1" applyFont="1" applyBorder="1" applyAlignment="1">
      <alignment vertical="center" wrapText="1"/>
    </xf>
    <xf numFmtId="179" fontId="0" fillId="0" borderId="0" xfId="0" applyNumberFormat="1" applyAlignment="1">
      <alignment/>
    </xf>
    <xf numFmtId="179" fontId="11" fillId="0" borderId="12" xfId="60" applyNumberFormat="1" applyFont="1" applyBorder="1" applyAlignment="1">
      <alignment vertical="center" wrapText="1"/>
    </xf>
    <xf numFmtId="179" fontId="2" fillId="0" borderId="11" xfId="60" applyNumberFormat="1" applyFont="1" applyBorder="1" applyAlignment="1">
      <alignment vertical="center" wrapText="1"/>
    </xf>
    <xf numFmtId="179" fontId="2" fillId="0" borderId="12" xfId="60" applyNumberFormat="1" applyFont="1" applyBorder="1" applyAlignment="1">
      <alignment vertical="center" wrapText="1"/>
    </xf>
    <xf numFmtId="1" fontId="2" fillId="0" borderId="15" xfId="0" applyNumberFormat="1" applyFont="1" applyBorder="1" applyAlignment="1">
      <alignment horizontal="center" vertical="center"/>
    </xf>
    <xf numFmtId="179" fontId="2" fillId="0" borderId="10" xfId="60" applyNumberFormat="1" applyFont="1" applyBorder="1" applyAlignment="1">
      <alignment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179" fontId="1" fillId="0" borderId="12" xfId="60" applyNumberFormat="1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179" fontId="1" fillId="0" borderId="12" xfId="60" applyNumberFormat="1" applyFont="1" applyBorder="1" applyAlignment="1">
      <alignment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5" fillId="0" borderId="16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3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32"/>
  <sheetViews>
    <sheetView tabSelected="1" zoomScale="130" zoomScaleNormal="130" zoomScalePageLayoutView="0" workbookViewId="0" topLeftCell="A1">
      <selection activeCell="M5" sqref="M5"/>
    </sheetView>
  </sheetViews>
  <sheetFormatPr defaultColWidth="9.00390625" defaultRowHeight="12.75"/>
  <cols>
    <col min="1" max="1" width="7.125" style="2" customWidth="1"/>
    <col min="2" max="2" width="9.00390625" style="2" customWidth="1"/>
    <col min="3" max="3" width="20.625" style="2" customWidth="1"/>
    <col min="4" max="5" width="9.125" style="2" customWidth="1"/>
    <col min="6" max="6" width="18.625" style="2" customWidth="1"/>
    <col min="7" max="7" width="6.875" style="2" customWidth="1"/>
    <col min="8" max="8" width="10.125" style="2" customWidth="1"/>
    <col min="9" max="9" width="10.25390625" style="2" customWidth="1"/>
  </cols>
  <sheetData>
    <row r="1" s="10" customFormat="1" ht="15.75">
      <c r="E1" s="3" t="s">
        <v>15</v>
      </c>
    </row>
    <row r="2" spans="1:9" s="18" customFormat="1" ht="15" customHeight="1">
      <c r="A2" s="41" t="s">
        <v>0</v>
      </c>
      <c r="B2" s="41"/>
      <c r="C2" s="41"/>
      <c r="D2" s="41"/>
      <c r="E2" s="41"/>
      <c r="F2" s="41"/>
      <c r="G2" s="41"/>
      <c r="H2" s="41"/>
      <c r="I2" s="41"/>
    </row>
    <row r="3" spans="1:9" s="18" customFormat="1" ht="15.75" customHeight="1">
      <c r="A3" s="42" t="s">
        <v>16</v>
      </c>
      <c r="B3" s="42"/>
      <c r="C3" s="42"/>
      <c r="D3" s="42"/>
      <c r="E3" s="42"/>
      <c r="F3" s="42"/>
      <c r="G3" s="42"/>
      <c r="H3" s="42"/>
      <c r="I3" s="42"/>
    </row>
    <row r="4" ht="10.5" customHeight="1"/>
    <row r="5" spans="1:9" s="12" customFormat="1" ht="50.25" customHeight="1">
      <c r="A5" s="11" t="s">
        <v>9</v>
      </c>
      <c r="B5" s="43" t="s">
        <v>28</v>
      </c>
      <c r="C5" s="43"/>
      <c r="D5" s="43"/>
      <c r="E5" s="43"/>
      <c r="F5" s="43"/>
      <c r="G5" s="43"/>
      <c r="H5" s="43"/>
      <c r="I5" s="43"/>
    </row>
    <row r="6" spans="1:9" s="12" customFormat="1" ht="18.75" customHeight="1">
      <c r="A6" s="44" t="s">
        <v>11</v>
      </c>
      <c r="B6" s="44"/>
      <c r="C6" s="44"/>
      <c r="D6" s="44"/>
      <c r="E6" s="44"/>
      <c r="F6" s="44"/>
      <c r="G6" s="44"/>
      <c r="H6" s="44"/>
      <c r="I6" s="44"/>
    </row>
    <row r="7" spans="1:9" s="13" customFormat="1" ht="18" customHeight="1">
      <c r="A7" s="45"/>
      <c r="B7" s="45"/>
      <c r="C7" s="45"/>
      <c r="D7" s="45"/>
      <c r="E7" s="45"/>
      <c r="F7" s="45"/>
      <c r="G7" s="45"/>
      <c r="H7" s="45"/>
      <c r="I7" s="45"/>
    </row>
    <row r="8" spans="1:9" ht="58.5" customHeight="1">
      <c r="A8" s="7" t="s">
        <v>3</v>
      </c>
      <c r="B8" s="46" t="s">
        <v>22</v>
      </c>
      <c r="C8" s="47"/>
      <c r="D8" s="46" t="s">
        <v>1</v>
      </c>
      <c r="E8" s="48"/>
      <c r="F8" s="47"/>
      <c r="G8" s="8" t="s">
        <v>4</v>
      </c>
      <c r="H8" s="7" t="s">
        <v>2</v>
      </c>
      <c r="I8" s="7" t="s">
        <v>5</v>
      </c>
    </row>
    <row r="9" spans="1:9" ht="73.5" customHeight="1">
      <c r="A9" s="19">
        <v>1</v>
      </c>
      <c r="B9" s="49" t="s">
        <v>23</v>
      </c>
      <c r="C9" s="50"/>
      <c r="D9" s="49" t="s">
        <v>24</v>
      </c>
      <c r="E9" s="51"/>
      <c r="F9" s="50"/>
      <c r="G9" s="19">
        <v>1</v>
      </c>
      <c r="H9" s="20">
        <f>5983*0.7*1.3*0.85*0.5</f>
        <v>2313.92525</v>
      </c>
      <c r="I9" s="21">
        <f>1*2314</f>
        <v>2314</v>
      </c>
    </row>
    <row r="10" spans="1:10" ht="18" customHeight="1">
      <c r="A10" s="22"/>
      <c r="B10" s="52" t="s">
        <v>17</v>
      </c>
      <c r="C10" s="53"/>
      <c r="D10" s="52" t="s">
        <v>18</v>
      </c>
      <c r="E10" s="54"/>
      <c r="F10" s="53"/>
      <c r="G10" s="22">
        <v>1</v>
      </c>
      <c r="H10" s="23">
        <f>2360*0.5</f>
        <v>1180</v>
      </c>
      <c r="I10" s="24">
        <f>1*1180</f>
        <v>1180</v>
      </c>
      <c r="J10" s="25"/>
    </row>
    <row r="11" spans="1:9" ht="62.25" customHeight="1">
      <c r="A11" s="6">
        <v>2</v>
      </c>
      <c r="B11" s="55" t="s">
        <v>25</v>
      </c>
      <c r="C11" s="56"/>
      <c r="D11" s="57" t="s">
        <v>29</v>
      </c>
      <c r="E11" s="58"/>
      <c r="F11" s="59"/>
      <c r="G11" s="6">
        <v>0.04</v>
      </c>
      <c r="H11" s="14">
        <f>1683*0.85*1.2</f>
        <v>1716.6599999999999</v>
      </c>
      <c r="I11" s="26">
        <f>0.04*1717</f>
        <v>68.68</v>
      </c>
    </row>
    <row r="12" spans="1:9" ht="15.75" customHeight="1">
      <c r="A12" s="5"/>
      <c r="B12" s="60"/>
      <c r="C12" s="61"/>
      <c r="D12" s="62" t="s">
        <v>6</v>
      </c>
      <c r="E12" s="63"/>
      <c r="F12" s="63"/>
      <c r="G12" s="63"/>
      <c r="H12" s="64"/>
      <c r="I12" s="27">
        <f>I9+I11</f>
        <v>2382.68</v>
      </c>
    </row>
    <row r="13" spans="1:9" ht="13.5" customHeight="1">
      <c r="A13" s="6"/>
      <c r="B13" s="60"/>
      <c r="C13" s="61"/>
      <c r="D13" s="62" t="s">
        <v>7</v>
      </c>
      <c r="E13" s="63"/>
      <c r="F13" s="63"/>
      <c r="G13" s="63"/>
      <c r="H13" s="64"/>
      <c r="I13" s="28">
        <f>I10</f>
        <v>1180</v>
      </c>
    </row>
    <row r="14" spans="1:9" ht="29.25" customHeight="1">
      <c r="A14" s="5">
        <v>3</v>
      </c>
      <c r="B14" s="55" t="s">
        <v>19</v>
      </c>
      <c r="C14" s="56"/>
      <c r="D14" s="57" t="s">
        <v>33</v>
      </c>
      <c r="E14" s="58"/>
      <c r="F14" s="59"/>
      <c r="G14" s="5">
        <v>2</v>
      </c>
      <c r="H14" s="29">
        <v>30</v>
      </c>
      <c r="I14" s="27">
        <f>G14*H14</f>
        <v>60</v>
      </c>
    </row>
    <row r="15" spans="1:9" ht="15.75" customHeight="1">
      <c r="A15" s="4">
        <v>4</v>
      </c>
      <c r="B15" s="65" t="s">
        <v>26</v>
      </c>
      <c r="C15" s="66"/>
      <c r="D15" s="65" t="s">
        <v>20</v>
      </c>
      <c r="E15" s="67"/>
      <c r="F15" s="67"/>
      <c r="G15" s="67"/>
      <c r="H15" s="66"/>
      <c r="I15" s="30"/>
    </row>
    <row r="16" spans="1:9" ht="12.75" customHeight="1">
      <c r="A16" s="5"/>
      <c r="B16" s="68" t="s">
        <v>27</v>
      </c>
      <c r="C16" s="69"/>
      <c r="D16" s="68" t="s">
        <v>30</v>
      </c>
      <c r="E16" s="70"/>
      <c r="F16" s="70"/>
      <c r="G16" s="70"/>
      <c r="H16" s="69"/>
      <c r="I16" s="27">
        <f>I12*0.1125</f>
        <v>268.0515</v>
      </c>
    </row>
    <row r="17" spans="1:9" ht="17.25" customHeight="1">
      <c r="A17" s="4">
        <v>5</v>
      </c>
      <c r="B17" s="65" t="s">
        <v>12</v>
      </c>
      <c r="C17" s="66"/>
      <c r="D17" s="65" t="s">
        <v>8</v>
      </c>
      <c r="E17" s="67"/>
      <c r="F17" s="67"/>
      <c r="G17" s="67"/>
      <c r="H17" s="66"/>
      <c r="I17" s="30"/>
    </row>
    <row r="18" spans="1:9" ht="12.75" customHeight="1">
      <c r="A18" s="5"/>
      <c r="B18" s="68" t="s">
        <v>13</v>
      </c>
      <c r="C18" s="69"/>
      <c r="D18" s="68" t="s">
        <v>31</v>
      </c>
      <c r="E18" s="70"/>
      <c r="F18" s="70"/>
      <c r="G18" s="70"/>
      <c r="H18" s="69"/>
      <c r="I18" s="27">
        <f>(2383+268)*0.06*2.5</f>
        <v>397.65</v>
      </c>
    </row>
    <row r="19" spans="1:9" s="33" customFormat="1" ht="12.75" customHeight="1">
      <c r="A19" s="31"/>
      <c r="B19" s="32"/>
      <c r="D19" s="79" t="s">
        <v>21</v>
      </c>
      <c r="E19" s="80"/>
      <c r="F19" s="80"/>
      <c r="G19" s="80"/>
      <c r="H19" s="81"/>
      <c r="I19" s="34">
        <f>SUM(I12:I18)+1</f>
        <v>4289.3814999999995</v>
      </c>
    </row>
    <row r="20" spans="1:9" s="1" customFormat="1" ht="18" customHeight="1">
      <c r="A20" s="6">
        <v>6</v>
      </c>
      <c r="B20" s="57" t="s">
        <v>14</v>
      </c>
      <c r="C20" s="58"/>
      <c r="D20" s="58"/>
      <c r="E20" s="58"/>
      <c r="F20" s="59"/>
      <c r="G20" s="82" t="s">
        <v>34</v>
      </c>
      <c r="H20" s="83"/>
      <c r="I20" s="28">
        <f>I19*1.08-1</f>
        <v>4631.53202</v>
      </c>
    </row>
    <row r="21" spans="1:9" s="36" customFormat="1" ht="17.25" customHeight="1">
      <c r="A21" s="35">
        <v>7</v>
      </c>
      <c r="B21" s="84" t="s">
        <v>32</v>
      </c>
      <c r="C21" s="85"/>
      <c r="D21" s="85"/>
      <c r="E21" s="85"/>
      <c r="F21" s="86"/>
      <c r="G21" s="87" t="s">
        <v>35</v>
      </c>
      <c r="H21" s="88"/>
      <c r="I21" s="34">
        <f>I20*4.66+2</f>
        <v>21584.9392132</v>
      </c>
    </row>
    <row r="22" spans="1:9" s="33" customFormat="1" ht="18" customHeight="1">
      <c r="A22" s="37">
        <v>8</v>
      </c>
      <c r="B22" s="71" t="s">
        <v>37</v>
      </c>
      <c r="C22" s="72"/>
      <c r="D22" s="72"/>
      <c r="E22" s="72"/>
      <c r="F22" s="73"/>
      <c r="G22" s="74" t="s">
        <v>36</v>
      </c>
      <c r="H22" s="75"/>
      <c r="I22" s="34">
        <f>I21*0.4</f>
        <v>8633.97568528</v>
      </c>
    </row>
    <row r="23" spans="1:9" s="2" customFormat="1" ht="18.75" customHeight="1">
      <c r="A23" s="76" t="s">
        <v>10</v>
      </c>
      <c r="B23" s="77"/>
      <c r="C23" s="77"/>
      <c r="D23" s="77"/>
      <c r="E23" s="77"/>
      <c r="F23" s="77"/>
      <c r="G23" s="77"/>
      <c r="H23" s="78"/>
      <c r="I23" s="38">
        <f>I22</f>
        <v>8633.97568528</v>
      </c>
    </row>
    <row r="24" spans="1:9" s="16" customFormat="1" ht="19.5" customHeight="1">
      <c r="A24" s="15" t="s">
        <v>38</v>
      </c>
      <c r="B24" s="15"/>
      <c r="C24" s="15"/>
      <c r="D24" s="15"/>
      <c r="E24" s="15"/>
      <c r="F24" s="15"/>
      <c r="G24" s="15"/>
      <c r="H24" s="15"/>
      <c r="I24" s="15"/>
    </row>
    <row r="25" spans="1:9" ht="18" customHeight="1">
      <c r="A25" s="39"/>
      <c r="B25" s="39"/>
      <c r="C25" s="39"/>
      <c r="D25" s="39"/>
      <c r="E25" s="39"/>
      <c r="F25" s="39"/>
      <c r="G25" s="39"/>
      <c r="H25" s="39"/>
      <c r="I25" s="39"/>
    </row>
    <row r="26" spans="1:9" s="16" customFormat="1" ht="14.25" customHeight="1">
      <c r="A26" s="15"/>
      <c r="B26" s="15"/>
      <c r="C26" s="15"/>
      <c r="D26" s="15"/>
      <c r="E26" s="15"/>
      <c r="F26" s="15"/>
      <c r="G26" s="15"/>
      <c r="H26" s="15"/>
      <c r="I26" s="15"/>
    </row>
    <row r="27" spans="4:9" ht="12" customHeight="1">
      <c r="D27" s="40"/>
      <c r="E27" s="40"/>
      <c r="F27" s="40"/>
      <c r="H27" s="17"/>
      <c r="I27" s="9"/>
    </row>
    <row r="28" spans="4:9" ht="12" customHeight="1">
      <c r="D28" s="40"/>
      <c r="E28" s="40"/>
      <c r="F28" s="40"/>
      <c r="H28" s="17"/>
      <c r="I28" s="9"/>
    </row>
    <row r="29" spans="4:9" ht="12" customHeight="1">
      <c r="D29" s="40"/>
      <c r="E29" s="40"/>
      <c r="F29" s="40"/>
      <c r="H29" s="17"/>
      <c r="I29" s="9"/>
    </row>
    <row r="30" spans="4:9" ht="12" customHeight="1">
      <c r="D30" s="40"/>
      <c r="E30" s="40"/>
      <c r="F30" s="40"/>
      <c r="H30" s="17"/>
      <c r="I30" s="9"/>
    </row>
    <row r="31" spans="4:9" ht="12" customHeight="1">
      <c r="D31" s="40"/>
      <c r="E31" s="40"/>
      <c r="F31" s="40"/>
      <c r="H31" s="17"/>
      <c r="I31" s="9"/>
    </row>
    <row r="32" spans="1:9" s="16" customFormat="1" ht="14.25" customHeight="1">
      <c r="A32" s="15"/>
      <c r="B32" s="15"/>
      <c r="C32" s="15"/>
      <c r="D32" s="40"/>
      <c r="E32" s="40"/>
      <c r="F32" s="40"/>
      <c r="G32" s="15"/>
      <c r="H32" s="15"/>
      <c r="I32" s="15"/>
    </row>
  </sheetData>
  <sheetProtection/>
  <mergeCells count="35">
    <mergeCell ref="B22:F22"/>
    <mergeCell ref="G22:H22"/>
    <mergeCell ref="A23:H23"/>
    <mergeCell ref="B18:C18"/>
    <mergeCell ref="D18:H18"/>
    <mergeCell ref="D19:H19"/>
    <mergeCell ref="B20:F20"/>
    <mergeCell ref="G20:H20"/>
    <mergeCell ref="B21:F21"/>
    <mergeCell ref="G21:H21"/>
    <mergeCell ref="B15:C15"/>
    <mergeCell ref="D15:H15"/>
    <mergeCell ref="B16:C16"/>
    <mergeCell ref="D16:H16"/>
    <mergeCell ref="B17:C17"/>
    <mergeCell ref="D17:H17"/>
    <mergeCell ref="B12:C12"/>
    <mergeCell ref="D12:H12"/>
    <mergeCell ref="B13:C13"/>
    <mergeCell ref="D13:H13"/>
    <mergeCell ref="B14:C14"/>
    <mergeCell ref="D14:F14"/>
    <mergeCell ref="B9:C9"/>
    <mergeCell ref="D9:F9"/>
    <mergeCell ref="B10:C10"/>
    <mergeCell ref="D10:F10"/>
    <mergeCell ref="B11:C11"/>
    <mergeCell ref="D11:F11"/>
    <mergeCell ref="A2:I2"/>
    <mergeCell ref="A3:I3"/>
    <mergeCell ref="B5:I5"/>
    <mergeCell ref="A6:I6"/>
    <mergeCell ref="A7:I7"/>
    <mergeCell ref="B8:C8"/>
    <mergeCell ref="D8:F8"/>
  </mergeCells>
  <printOptions/>
  <pageMargins left="0.8267716535433072" right="0.15748031496062992" top="0.5118110236220472" bottom="0.1968503937007874" header="0.5118110236220472" footer="0.196850393700787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Горизонт Гео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312</dc:creator>
  <cp:keywords/>
  <dc:description/>
  <cp:lastModifiedBy>Шаманов Владимир Викторович</cp:lastModifiedBy>
  <cp:lastPrinted>2020-05-14T05:20:07Z</cp:lastPrinted>
  <dcterms:created xsi:type="dcterms:W3CDTF">2010-04-27T06:30:45Z</dcterms:created>
  <dcterms:modified xsi:type="dcterms:W3CDTF">2021-10-05T04:12:47Z</dcterms:modified>
  <cp:category/>
  <cp:version/>
  <cp:contentType/>
  <cp:contentStatus/>
</cp:coreProperties>
</file>