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Dog-41\внешняя\1.ЗАКУПКИ_с_05.2020\284. СМР Троицкий тракт, 19-з\"/>
    </mc:Choice>
  </mc:AlternateContent>
  <bookViews>
    <workbookView xWindow="0" yWindow="120" windowWidth="19440" windowHeight="8040" tabRatio="853" activeTab="3"/>
  </bookViews>
  <sheets>
    <sheet name="СМР с  НДС" sheetId="23" r:id="rId1"/>
    <sheet name="СМР" sheetId="24" r:id="rId2"/>
    <sheet name="СМР с  НДС без зимних" sheetId="25" r:id="rId3"/>
    <sheet name="Заявка к рамочному договору" sheetId="26" r:id="rId4"/>
  </sheets>
  <definedNames>
    <definedName name="Подрядчик" localSheetId="3">#REF!</definedName>
    <definedName name="Подрядчик" localSheetId="2">#REF!</definedName>
    <definedName name="Подрядчик">#REF!</definedName>
    <definedName name="ФИО" localSheetId="3">#REF!</definedName>
    <definedName name="ФИО" localSheetId="2">#REF!</definedName>
    <definedName name="ФИО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3" l="1"/>
  <c r="G13" i="26" l="1"/>
  <c r="F13" i="26"/>
  <c r="E13" i="26"/>
  <c r="D13" i="26"/>
  <c r="E11" i="26"/>
  <c r="D11" i="26"/>
  <c r="A5" i="26"/>
  <c r="H11" i="26" l="1"/>
  <c r="H12" i="26" s="1"/>
  <c r="H13" i="26" s="1"/>
  <c r="H14" i="26" l="1"/>
  <c r="H15" i="26" s="1"/>
  <c r="A11" i="25"/>
  <c r="A11" i="24"/>
  <c r="E16" i="25" l="1"/>
  <c r="D16" i="25"/>
  <c r="A5" i="25"/>
  <c r="G18" i="25" l="1"/>
  <c r="F18" i="25"/>
  <c r="E18" i="25"/>
  <c r="D18" i="25"/>
  <c r="H16" i="25"/>
  <c r="H17" i="25" l="1"/>
  <c r="H18" i="25" s="1"/>
  <c r="H19" i="25" s="1"/>
  <c r="G16" i="24"/>
  <c r="F16" i="24"/>
  <c r="E16" i="24"/>
  <c r="D16" i="24"/>
  <c r="A5" i="24"/>
  <c r="G20" i="24"/>
  <c r="F20" i="24"/>
  <c r="E20" i="24"/>
  <c r="D20" i="24"/>
  <c r="H20" i="25" l="1"/>
  <c r="F10" i="25" s="1"/>
  <c r="H16" i="24"/>
  <c r="H17" i="24" s="1"/>
  <c r="H18" i="24" s="1"/>
  <c r="H19" i="24" s="1"/>
  <c r="H20" i="24" s="1"/>
  <c r="H22" i="24" s="1"/>
  <c r="F10" i="24" s="1"/>
  <c r="H16" i="23" l="1"/>
  <c r="H17" i="23" s="1"/>
  <c r="H18" i="23" s="1"/>
  <c r="H19" i="23" s="1"/>
  <c r="H20" i="23" s="1"/>
  <c r="H21" i="23" l="1"/>
  <c r="H22" i="23" s="1"/>
  <c r="G20" i="23"/>
  <c r="F20" i="23"/>
  <c r="E20" i="23"/>
  <c r="D20" i="23"/>
  <c r="F10" i="23" l="1"/>
</calcChain>
</file>

<file path=xl/sharedStrings.xml><?xml version="1.0" encoding="utf-8"?>
<sst xmlns="http://schemas.openxmlformats.org/spreadsheetml/2006/main" count="116" uniqueCount="42">
  <si>
    <t>Наименование работ</t>
  </si>
  <si>
    <t>строительных работ</t>
  </si>
  <si>
    <t>монтажных работ</t>
  </si>
  <si>
    <t>оборудования, мебели, инвентаря</t>
  </si>
  <si>
    <t>прочих затрат</t>
  </si>
  <si>
    <t>итого</t>
  </si>
  <si>
    <t>РАСЧЕТ СТОИМОСТИ СТРОИТЕЛЬСТВА</t>
  </si>
  <si>
    <t>Технологическое присоединение</t>
  </si>
  <si>
    <t>СОГЛАСОВАНО:</t>
  </si>
  <si>
    <t>№ п/п</t>
  </si>
  <si>
    <t>Сметная стоимость, руб</t>
  </si>
  <si>
    <t>Сметная стоимость:</t>
  </si>
  <si>
    <t>Строительно-монтажные работы:</t>
  </si>
  <si>
    <t>Основание</t>
  </si>
  <si>
    <t>рублей</t>
  </si>
  <si>
    <t>Начальник управления (специализированного в прочих отраслях)</t>
  </si>
  <si>
    <t xml:space="preserve">ИТОГО </t>
  </si>
  <si>
    <t>Ю.А. Седов</t>
  </si>
  <si>
    <t>ЛС №1</t>
  </si>
  <si>
    <t>Резерв средств на непредвиденные работы и затраты 2 %</t>
  </si>
  <si>
    <t>Коэффициент на производство работ в зимнее время 3.3%</t>
  </si>
  <si>
    <t>Итого</t>
  </si>
  <si>
    <t>ВСЕГО без НДС</t>
  </si>
  <si>
    <t>Исп. Юлайханова</t>
  </si>
  <si>
    <t>НДС 20%</t>
  </si>
  <si>
    <t>УТВЕРЖДАЮ:  АО "Челябинскгоргаз"</t>
  </si>
  <si>
    <t>_____________________________</t>
  </si>
  <si>
    <t>____________________/__________________________________/</t>
  </si>
  <si>
    <t>на технологическое присоединение</t>
  </si>
  <si>
    <t>НДС не предусмотрен</t>
  </si>
  <si>
    <t>Составлен (а) в ценах на 1 квартал 2021 года</t>
  </si>
  <si>
    <t>ЗАЯВКА НА ВЫПОЛНЕНИЕ СТРОИТЕЛЬНО-МОНТАЖНЫХ РАБОТ</t>
  </si>
  <si>
    <t>ПО ДОГОВОРУ № 402-«З» от 01.03.2021г.</t>
  </si>
  <si>
    <t>Приложение:</t>
  </si>
  <si>
    <t>1. Техническое задание (оригинал)</t>
  </si>
  <si>
    <t>2. Локальная смета (оригинал)</t>
  </si>
  <si>
    <t>3. Рабочая документация (оригинал)</t>
  </si>
  <si>
    <t>4. Журнал работ (оригинал)</t>
  </si>
  <si>
    <t>5. Карта согласования земляных работ (копия)</t>
  </si>
  <si>
    <t>Генеральный директор  АО "Челябинскгоргаз" ______________________________В.Г. Серадский</t>
  </si>
  <si>
    <t xml:space="preserve">                                                                                     МП</t>
  </si>
  <si>
    <t>Наименование объекта: "Газопровод низкого давления от точки подключения до границы земельного участка, расположенного по адресу: г. Челябинск, Троицкий тракт, 19 з. Технологическое присоединение"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</si>
</sst>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8" fillId="0" borderId="0">
      <alignment horizontal="center"/>
    </xf>
    <xf numFmtId="0" fontId="9" fillId="0" borderId="0"/>
    <xf numFmtId="0" fontId="8" fillId="0" borderId="0"/>
    <xf numFmtId="0" fontId="9" fillId="0" borderId="0"/>
    <xf numFmtId="0" fontId="8" fillId="0" borderId="1">
      <alignment horizontal="center" wrapText="1"/>
    </xf>
    <xf numFmtId="0" fontId="8" fillId="0" borderId="0">
      <alignment horizontal="right" vertical="top" wrapText="1"/>
    </xf>
    <xf numFmtId="0" fontId="8" fillId="0" borderId="0">
      <alignment horizontal="left" vertical="top"/>
    </xf>
  </cellStyleXfs>
  <cellXfs count="83">
    <xf numFmtId="0" fontId="0" fillId="0" borderId="0" xfId="0"/>
    <xf numFmtId="0" fontId="3" fillId="0" borderId="7" xfId="0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5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Border="1"/>
    <xf numFmtId="0" fontId="5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Border="1" applyAlignment="1"/>
    <xf numFmtId="0" fontId="10" fillId="0" borderId="0" xfId="0" applyFont="1" applyAlignment="1"/>
    <xf numFmtId="164" fontId="3" fillId="0" borderId="7" xfId="0" applyNumberFormat="1" applyFont="1" applyBorder="1" applyAlignment="1">
      <alignment horizontal="right" vertical="center" wrapText="1"/>
    </xf>
    <xf numFmtId="164" fontId="5" fillId="0" borderId="1" xfId="6" applyNumberFormat="1" applyFont="1" applyBorder="1" applyAlignment="1">
      <alignment horizontal="right" vertical="top" wrapText="1"/>
    </xf>
    <xf numFmtId="0" fontId="15" fillId="0" borderId="5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164" fontId="17" fillId="0" borderId="7" xfId="0" applyNumberFormat="1" applyFont="1" applyBorder="1" applyAlignment="1">
      <alignment horizontal="center" vertical="center" wrapText="1"/>
    </xf>
    <xf numFmtId="164" fontId="17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4" fontId="16" fillId="0" borderId="1" xfId="6" applyNumberFormat="1" applyFont="1" applyBorder="1" applyAlignment="1">
      <alignment horizontal="right" vertical="top" wrapText="1"/>
    </xf>
    <xf numFmtId="164" fontId="16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/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</cellXfs>
  <cellStyles count="8">
    <cellStyle name="Итоги" xfId="6"/>
    <cellStyle name="ИтогоБазЦ" xfId="3"/>
    <cellStyle name="ИтогоРесМет" xfId="4"/>
    <cellStyle name="ЛокСмета" xfId="5"/>
    <cellStyle name="Обычный" xfId="0" builtinId="0"/>
    <cellStyle name="Обычный 2" xfId="2"/>
    <cellStyle name="Титул" xfId="1"/>
    <cellStyle name="Хвост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Layout" topLeftCell="A4" zoomScaleNormal="100" zoomScaleSheetLayoutView="120" workbookViewId="0">
      <selection activeCell="E16" sqref="E16"/>
    </sheetView>
  </sheetViews>
  <sheetFormatPr defaultColWidth="9.140625" defaultRowHeight="15" x14ac:dyDescent="0.25"/>
  <cols>
    <col min="1" max="1" width="5" customWidth="1"/>
    <col min="2" max="2" width="12.140625" customWidth="1"/>
    <col min="3" max="3" width="59" customWidth="1"/>
    <col min="4" max="8" width="12.140625" customWidth="1"/>
    <col min="9" max="10" width="9.140625" customWidth="1"/>
  </cols>
  <sheetData>
    <row r="1" spans="1:11" s="24" customFormat="1" ht="33" customHeight="1" x14ac:dyDescent="0.25">
      <c r="A1" s="26" t="s">
        <v>8</v>
      </c>
      <c r="C1" s="25" t="s">
        <v>26</v>
      </c>
      <c r="D1" s="59" t="s">
        <v>25</v>
      </c>
      <c r="E1" s="59"/>
      <c r="F1" s="59"/>
      <c r="G1" s="59"/>
      <c r="H1" s="59"/>
    </row>
    <row r="2" spans="1:11" ht="14.25" customHeight="1" x14ac:dyDescent="0.25">
      <c r="A2" s="61"/>
      <c r="B2" s="61"/>
      <c r="C2" s="61"/>
      <c r="E2" s="62"/>
      <c r="F2" s="62"/>
      <c r="G2" s="62"/>
      <c r="H2" s="62"/>
    </row>
    <row r="3" spans="1:11" ht="20.25" customHeight="1" x14ac:dyDescent="0.25">
      <c r="A3" s="63" t="s">
        <v>27</v>
      </c>
      <c r="B3" s="63"/>
      <c r="C3" s="63"/>
      <c r="D3" s="64" t="s">
        <v>27</v>
      </c>
      <c r="E3" s="64"/>
      <c r="F3" s="64"/>
      <c r="G3" s="64"/>
      <c r="H3" s="64"/>
    </row>
    <row r="5" spans="1:11" ht="30.75" customHeight="1" x14ac:dyDescent="0.25">
      <c r="A5" s="60" t="s">
        <v>41</v>
      </c>
      <c r="B5" s="60"/>
      <c r="C5" s="60"/>
      <c r="D5" s="60"/>
      <c r="E5" s="60"/>
      <c r="F5" s="60"/>
      <c r="G5" s="60"/>
      <c r="H5" s="60"/>
      <c r="I5" s="7"/>
      <c r="J5" s="7"/>
      <c r="K5" s="7"/>
    </row>
    <row r="7" spans="1:11" ht="17.25" customHeight="1" x14ac:dyDescent="0.25">
      <c r="A7" s="51" t="s">
        <v>6</v>
      </c>
      <c r="B7" s="51"/>
      <c r="C7" s="51"/>
      <c r="D7" s="51"/>
      <c r="E7" s="51"/>
      <c r="F7" s="51"/>
      <c r="G7" s="51"/>
      <c r="H7" s="51"/>
    </row>
    <row r="8" spans="1:11" ht="12.75" customHeight="1" x14ac:dyDescent="0.25">
      <c r="A8" s="52" t="s">
        <v>28</v>
      </c>
      <c r="B8" s="52"/>
      <c r="C8" s="52"/>
      <c r="D8" s="52"/>
      <c r="E8" s="52"/>
      <c r="F8" s="52"/>
      <c r="G8" s="52"/>
      <c r="H8" s="52"/>
    </row>
    <row r="10" spans="1:11" x14ac:dyDescent="0.25">
      <c r="D10" s="8" t="s">
        <v>11</v>
      </c>
      <c r="E10" s="8"/>
      <c r="F10" s="53">
        <f>H22</f>
        <v>318004.70399999997</v>
      </c>
      <c r="G10" s="53"/>
      <c r="H10" t="s">
        <v>14</v>
      </c>
    </row>
    <row r="11" spans="1:11" x14ac:dyDescent="0.25">
      <c r="A11" t="s">
        <v>30</v>
      </c>
    </row>
    <row r="12" spans="1:11" ht="21" customHeight="1" x14ac:dyDescent="0.25">
      <c r="A12" s="54" t="s">
        <v>9</v>
      </c>
      <c r="B12" s="54" t="s">
        <v>13</v>
      </c>
      <c r="C12" s="54" t="s">
        <v>0</v>
      </c>
      <c r="D12" s="56" t="s">
        <v>10</v>
      </c>
      <c r="E12" s="57"/>
      <c r="F12" s="57"/>
      <c r="G12" s="57"/>
      <c r="H12" s="58"/>
    </row>
    <row r="13" spans="1:11" ht="31.5" customHeight="1" x14ac:dyDescent="0.25">
      <c r="A13" s="55"/>
      <c r="B13" s="55"/>
      <c r="C13" s="55"/>
      <c r="D13" s="4" t="s">
        <v>1</v>
      </c>
      <c r="E13" s="4" t="s">
        <v>2</v>
      </c>
      <c r="F13" s="4" t="s">
        <v>3</v>
      </c>
      <c r="G13" s="4" t="s">
        <v>4</v>
      </c>
      <c r="H13" s="4" t="s">
        <v>5</v>
      </c>
    </row>
    <row r="14" spans="1:11" s="5" customFormat="1" ht="11.25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</row>
    <row r="15" spans="1:11" ht="15.75" customHeight="1" x14ac:dyDescent="0.25">
      <c r="A15" s="12">
        <v>1</v>
      </c>
      <c r="B15" s="12"/>
      <c r="C15" s="9" t="s">
        <v>12</v>
      </c>
      <c r="D15" s="2"/>
      <c r="E15" s="2"/>
      <c r="F15" s="2"/>
      <c r="G15" s="2"/>
      <c r="H15" s="2"/>
      <c r="I15" s="3"/>
      <c r="J15" s="3"/>
    </row>
    <row r="16" spans="1:11" ht="15.75" customHeight="1" x14ac:dyDescent="0.25">
      <c r="A16" s="10"/>
      <c r="B16" s="10" t="s">
        <v>18</v>
      </c>
      <c r="C16" s="1" t="s">
        <v>7</v>
      </c>
      <c r="D16" s="19">
        <f>36053+3329+185436</f>
        <v>224818</v>
      </c>
      <c r="E16" s="19">
        <v>26690</v>
      </c>
      <c r="F16" s="19"/>
      <c r="G16" s="19"/>
      <c r="H16" s="27">
        <f>E16+D16</f>
        <v>251508</v>
      </c>
      <c r="I16" s="3"/>
      <c r="J16" s="3"/>
    </row>
    <row r="17" spans="1:10" ht="15.75" customHeight="1" x14ac:dyDescent="0.25">
      <c r="A17" s="14"/>
      <c r="B17" s="10"/>
      <c r="C17" s="15" t="s">
        <v>20</v>
      </c>
      <c r="D17" s="19"/>
      <c r="E17" s="19"/>
      <c r="F17" s="19"/>
      <c r="G17" s="19"/>
      <c r="H17" s="27">
        <f>ROUND(H16/100*3.3,2)</f>
        <v>8299.76</v>
      </c>
      <c r="I17" s="3"/>
      <c r="J17" s="3"/>
    </row>
    <row r="18" spans="1:10" ht="15.75" customHeight="1" x14ac:dyDescent="0.25">
      <c r="A18" s="14"/>
      <c r="B18" s="10"/>
      <c r="C18" s="15" t="s">
        <v>21</v>
      </c>
      <c r="D18" s="19"/>
      <c r="E18" s="19"/>
      <c r="F18" s="19"/>
      <c r="G18" s="19"/>
      <c r="H18" s="27">
        <f>H17+H16</f>
        <v>259807.76</v>
      </c>
      <c r="I18" s="3"/>
      <c r="J18" s="3"/>
    </row>
    <row r="19" spans="1:10" ht="15.75" customHeight="1" x14ac:dyDescent="0.25">
      <c r="A19" s="14"/>
      <c r="B19" s="13"/>
      <c r="C19" s="15" t="s">
        <v>19</v>
      </c>
      <c r="D19" s="19"/>
      <c r="E19" s="19"/>
      <c r="F19" s="19"/>
      <c r="G19" s="19"/>
      <c r="H19" s="27">
        <f>ROUND(H18/100*2,2)</f>
        <v>5196.16</v>
      </c>
      <c r="I19" s="3"/>
      <c r="J19" s="3"/>
    </row>
    <row r="20" spans="1:10" ht="15.75" customHeight="1" x14ac:dyDescent="0.25">
      <c r="A20" s="45" t="s">
        <v>16</v>
      </c>
      <c r="B20" s="46"/>
      <c r="C20" s="46"/>
      <c r="D20" s="20">
        <f t="shared" ref="D20:G20" si="0">SUM(D15)</f>
        <v>0</v>
      </c>
      <c r="E20" s="20">
        <f t="shared" si="0"/>
        <v>0</v>
      </c>
      <c r="F20" s="20">
        <f t="shared" si="0"/>
        <v>0</v>
      </c>
      <c r="G20" s="20">
        <f t="shared" si="0"/>
        <v>0</v>
      </c>
      <c r="H20" s="28">
        <f>H19+H18</f>
        <v>265003.92</v>
      </c>
      <c r="I20" s="3"/>
      <c r="J20" s="3"/>
    </row>
    <row r="21" spans="1:10" ht="15.75" customHeight="1" x14ac:dyDescent="0.25">
      <c r="A21" s="47" t="s">
        <v>24</v>
      </c>
      <c r="B21" s="48"/>
      <c r="C21" s="49"/>
      <c r="D21" s="20"/>
      <c r="E21" s="20"/>
      <c r="F21" s="20"/>
      <c r="G21" s="20"/>
      <c r="H21" s="18">
        <f>H20/100*20</f>
        <v>53000.783999999992</v>
      </c>
      <c r="I21" s="3"/>
      <c r="J21" s="3"/>
    </row>
    <row r="22" spans="1:10" ht="15.75" customHeight="1" x14ac:dyDescent="0.25">
      <c r="A22" s="45" t="s">
        <v>22</v>
      </c>
      <c r="B22" s="46"/>
      <c r="C22" s="50"/>
      <c r="D22" s="20"/>
      <c r="E22" s="20"/>
      <c r="F22" s="20"/>
      <c r="G22" s="20"/>
      <c r="H22" s="18">
        <f>H20+H21</f>
        <v>318004.70399999997</v>
      </c>
      <c r="I22" s="3"/>
      <c r="J22" s="3"/>
    </row>
    <row r="23" spans="1:10" x14ac:dyDescent="0.25">
      <c r="D23" s="21"/>
      <c r="E23" s="21"/>
      <c r="F23" s="21"/>
      <c r="G23" s="21"/>
      <c r="H23" s="21"/>
    </row>
    <row r="25" spans="1:10" x14ac:dyDescent="0.25">
      <c r="B25" t="s">
        <v>15</v>
      </c>
      <c r="D25" s="11"/>
      <c r="E25" s="11"/>
      <c r="G25" t="s">
        <v>17</v>
      </c>
    </row>
    <row r="28" spans="1:10" x14ac:dyDescent="0.25">
      <c r="A28" t="s">
        <v>23</v>
      </c>
    </row>
  </sheetData>
  <mergeCells count="16">
    <mergeCell ref="D1:H1"/>
    <mergeCell ref="A5:H5"/>
    <mergeCell ref="A2:C2"/>
    <mergeCell ref="E2:H2"/>
    <mergeCell ref="A3:C3"/>
    <mergeCell ref="D3:H3"/>
    <mergeCell ref="A20:C20"/>
    <mergeCell ref="A21:C21"/>
    <mergeCell ref="A22:C22"/>
    <mergeCell ref="A7:H7"/>
    <mergeCell ref="A8:H8"/>
    <mergeCell ref="F10:G10"/>
    <mergeCell ref="A12:A13"/>
    <mergeCell ref="B12:B13"/>
    <mergeCell ref="C12:C13"/>
    <mergeCell ref="D12:H12"/>
  </mergeCells>
  <dataValidations count="2">
    <dataValidation type="list" allowBlank="1" showInputMessage="1" showErrorMessage="1" sqref="A3">
      <formula1>ФИО</formula1>
    </dataValidation>
    <dataValidation type="list" allowBlank="1" showInputMessage="1" showErrorMessage="1" sqref="A2:C2">
      <formula1>Подрядчик</formula1>
    </dataValidation>
  </dataValidations>
  <printOptions horizontalCentered="1"/>
  <pageMargins left="0.25" right="0.25" top="0.75" bottom="0.75" header="0.3" footer="0.3"/>
  <pageSetup paperSize="9" orientation="landscape" horizontalDpi="300" verticalDpi="300" r:id="rId1"/>
  <headerFooter differentFirst="1">
    <firstHeader>&amp;RПриложение №_______
к договору № ______________от__________________г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Layout" zoomScaleNormal="100" zoomScaleSheetLayoutView="120" workbookViewId="0">
      <selection activeCell="A12" sqref="A12:A13"/>
    </sheetView>
  </sheetViews>
  <sheetFormatPr defaultColWidth="9.140625" defaultRowHeight="15" x14ac:dyDescent="0.25"/>
  <cols>
    <col min="1" max="1" width="5" customWidth="1"/>
    <col min="2" max="2" width="12.140625" customWidth="1"/>
    <col min="3" max="3" width="59" customWidth="1"/>
    <col min="4" max="8" width="12.140625" customWidth="1"/>
    <col min="9" max="10" width="9.140625" customWidth="1"/>
  </cols>
  <sheetData>
    <row r="1" spans="1:11" s="24" customFormat="1" ht="33" customHeight="1" x14ac:dyDescent="0.25">
      <c r="A1" s="26" t="s">
        <v>8</v>
      </c>
      <c r="C1" s="25" t="s">
        <v>26</v>
      </c>
      <c r="D1" s="59" t="s">
        <v>25</v>
      </c>
      <c r="E1" s="59"/>
      <c r="F1" s="59"/>
      <c r="G1" s="59"/>
      <c r="H1" s="59"/>
    </row>
    <row r="2" spans="1:11" ht="14.25" customHeight="1" x14ac:dyDescent="0.25">
      <c r="A2" s="61"/>
      <c r="B2" s="61"/>
      <c r="C2" s="61"/>
      <c r="E2" s="62"/>
      <c r="F2" s="62"/>
      <c r="G2" s="62"/>
      <c r="H2" s="62"/>
    </row>
    <row r="3" spans="1:11" ht="20.25" customHeight="1" x14ac:dyDescent="0.25">
      <c r="A3" s="63" t="s">
        <v>27</v>
      </c>
      <c r="B3" s="63"/>
      <c r="C3" s="63"/>
      <c r="D3" s="64" t="s">
        <v>27</v>
      </c>
      <c r="E3" s="64"/>
      <c r="F3" s="64"/>
      <c r="G3" s="64"/>
      <c r="H3" s="64"/>
    </row>
    <row r="5" spans="1:11" ht="30.75" customHeight="1" x14ac:dyDescent="0.25">
      <c r="A5" s="60" t="str">
        <f>'СМР с  НДС'!A5:H5</f>
        <v>Наименование объекта: "Газопровод низкого давления от точки подключения до границы земельного участка, расположенного по адресу: г. Челябинск, Троицкий тракт, 19 з. Технологическое присоединение"</v>
      </c>
      <c r="B5" s="60"/>
      <c r="C5" s="60"/>
      <c r="D5" s="60"/>
      <c r="E5" s="60"/>
      <c r="F5" s="60"/>
      <c r="G5" s="60"/>
      <c r="H5" s="60"/>
      <c r="I5" s="7"/>
      <c r="J5" s="7"/>
      <c r="K5" s="7"/>
    </row>
    <row r="7" spans="1:11" ht="17.25" customHeight="1" x14ac:dyDescent="0.25">
      <c r="A7" s="51" t="s">
        <v>6</v>
      </c>
      <c r="B7" s="51"/>
      <c r="C7" s="51"/>
      <c r="D7" s="51"/>
      <c r="E7" s="51"/>
      <c r="F7" s="51"/>
      <c r="G7" s="51"/>
      <c r="H7" s="51"/>
    </row>
    <row r="8" spans="1:11" ht="12.75" customHeight="1" x14ac:dyDescent="0.25">
      <c r="A8" s="52" t="s">
        <v>28</v>
      </c>
      <c r="B8" s="52"/>
      <c r="C8" s="52"/>
      <c r="D8" s="52"/>
      <c r="E8" s="52"/>
      <c r="F8" s="52"/>
      <c r="G8" s="52"/>
      <c r="H8" s="52"/>
    </row>
    <row r="10" spans="1:11" x14ac:dyDescent="0.25">
      <c r="D10" s="8" t="s">
        <v>11</v>
      </c>
      <c r="E10" s="8"/>
      <c r="F10" s="53">
        <f>H22</f>
        <v>265003.92</v>
      </c>
      <c r="G10" s="53"/>
      <c r="H10" t="s">
        <v>14</v>
      </c>
    </row>
    <row r="11" spans="1:11" x14ac:dyDescent="0.25">
      <c r="A11" t="str">
        <f>'СМР с  НДС'!A11</f>
        <v>Составлен (а) в ценах на 1 квартал 2021 года</v>
      </c>
    </row>
    <row r="12" spans="1:11" ht="21" customHeight="1" x14ac:dyDescent="0.25">
      <c r="A12" s="54" t="s">
        <v>9</v>
      </c>
      <c r="B12" s="54" t="s">
        <v>13</v>
      </c>
      <c r="C12" s="54" t="s">
        <v>0</v>
      </c>
      <c r="D12" s="56" t="s">
        <v>10</v>
      </c>
      <c r="E12" s="57"/>
      <c r="F12" s="57"/>
      <c r="G12" s="57"/>
      <c r="H12" s="58"/>
    </row>
    <row r="13" spans="1:11" ht="31.5" customHeight="1" x14ac:dyDescent="0.25">
      <c r="A13" s="55"/>
      <c r="B13" s="55"/>
      <c r="C13" s="55"/>
      <c r="D13" s="4" t="s">
        <v>1</v>
      </c>
      <c r="E13" s="4" t="s">
        <v>2</v>
      </c>
      <c r="F13" s="4" t="s">
        <v>3</v>
      </c>
      <c r="G13" s="4" t="s">
        <v>4</v>
      </c>
      <c r="H13" s="4" t="s">
        <v>5</v>
      </c>
    </row>
    <row r="14" spans="1:11" s="5" customFormat="1" ht="11.25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</row>
    <row r="15" spans="1:11" ht="15.75" customHeight="1" x14ac:dyDescent="0.25">
      <c r="A15" s="16">
        <v>1</v>
      </c>
      <c r="B15" s="16"/>
      <c r="C15" s="9" t="s">
        <v>12</v>
      </c>
      <c r="D15" s="2"/>
      <c r="E15" s="2"/>
      <c r="F15" s="2"/>
      <c r="G15" s="2"/>
      <c r="H15" s="2"/>
      <c r="I15" s="3"/>
      <c r="J15" s="3"/>
    </row>
    <row r="16" spans="1:11" ht="15.75" customHeight="1" x14ac:dyDescent="0.25">
      <c r="A16" s="10"/>
      <c r="B16" s="10" t="s">
        <v>18</v>
      </c>
      <c r="C16" s="1" t="s">
        <v>7</v>
      </c>
      <c r="D16" s="19">
        <f>'СМР с  НДС'!D16</f>
        <v>224818</v>
      </c>
      <c r="E16" s="19">
        <f>'СМР с  НДС'!E16</f>
        <v>26690</v>
      </c>
      <c r="F16" s="19">
        <f>'СМР с  НДС'!F16</f>
        <v>0</v>
      </c>
      <c r="G16" s="19">
        <f>'СМР с  НДС'!G16</f>
        <v>0</v>
      </c>
      <c r="H16" s="27">
        <f>E16+D16</f>
        <v>251508</v>
      </c>
      <c r="I16" s="3"/>
      <c r="J16" s="3"/>
    </row>
    <row r="17" spans="1:10" ht="15.75" customHeight="1" x14ac:dyDescent="0.25">
      <c r="A17" s="14"/>
      <c r="B17" s="10"/>
      <c r="C17" s="15" t="s">
        <v>20</v>
      </c>
      <c r="D17" s="19"/>
      <c r="E17" s="19"/>
      <c r="F17" s="19"/>
      <c r="G17" s="19"/>
      <c r="H17" s="27">
        <f>ROUND(H16/100*3.3,2)</f>
        <v>8299.76</v>
      </c>
      <c r="I17" s="3"/>
      <c r="J17" s="3"/>
    </row>
    <row r="18" spans="1:10" ht="15.75" customHeight="1" x14ac:dyDescent="0.25">
      <c r="A18" s="14"/>
      <c r="B18" s="10"/>
      <c r="C18" s="15" t="s">
        <v>21</v>
      </c>
      <c r="D18" s="19"/>
      <c r="E18" s="19"/>
      <c r="F18" s="19"/>
      <c r="G18" s="19"/>
      <c r="H18" s="27">
        <f>H17+H16</f>
        <v>259807.76</v>
      </c>
      <c r="I18" s="3"/>
      <c r="J18" s="3"/>
    </row>
    <row r="19" spans="1:10" ht="15.75" customHeight="1" x14ac:dyDescent="0.25">
      <c r="A19" s="14"/>
      <c r="B19" s="17"/>
      <c r="C19" s="15" t="s">
        <v>19</v>
      </c>
      <c r="D19" s="19"/>
      <c r="E19" s="19"/>
      <c r="F19" s="19"/>
      <c r="G19" s="19"/>
      <c r="H19" s="27">
        <f>ROUND(H18/100*2,2)</f>
        <v>5196.16</v>
      </c>
      <c r="I19" s="3"/>
      <c r="J19" s="3"/>
    </row>
    <row r="20" spans="1:10" ht="15.75" customHeight="1" x14ac:dyDescent="0.25">
      <c r="A20" s="45" t="s">
        <v>16</v>
      </c>
      <c r="B20" s="46"/>
      <c r="C20" s="46"/>
      <c r="D20" s="20">
        <f t="shared" ref="D20:G20" si="0">SUM(D15)</f>
        <v>0</v>
      </c>
      <c r="E20" s="20">
        <f t="shared" si="0"/>
        <v>0</v>
      </c>
      <c r="F20" s="20">
        <f t="shared" si="0"/>
        <v>0</v>
      </c>
      <c r="G20" s="20">
        <f t="shared" si="0"/>
        <v>0</v>
      </c>
      <c r="H20" s="28">
        <f>H19+H18</f>
        <v>265003.92</v>
      </c>
      <c r="I20" s="3"/>
      <c r="J20" s="3"/>
    </row>
    <row r="21" spans="1:10" ht="15.75" customHeight="1" x14ac:dyDescent="0.25">
      <c r="A21" s="47" t="s">
        <v>29</v>
      </c>
      <c r="B21" s="48"/>
      <c r="C21" s="49"/>
      <c r="D21" s="20"/>
      <c r="E21" s="20"/>
      <c r="F21" s="20"/>
      <c r="G21" s="20"/>
      <c r="H21" s="18">
        <v>0</v>
      </c>
      <c r="I21" s="3"/>
      <c r="J21" s="3"/>
    </row>
    <row r="22" spans="1:10" ht="15.75" customHeight="1" x14ac:dyDescent="0.25">
      <c r="A22" s="45" t="s">
        <v>22</v>
      </c>
      <c r="B22" s="46"/>
      <c r="C22" s="50"/>
      <c r="D22" s="20"/>
      <c r="E22" s="20"/>
      <c r="F22" s="20"/>
      <c r="G22" s="20"/>
      <c r="H22" s="18">
        <f>H20+H21</f>
        <v>265003.92</v>
      </c>
      <c r="I22" s="3"/>
      <c r="J22" s="3"/>
    </row>
    <row r="23" spans="1:10" x14ac:dyDescent="0.25">
      <c r="D23" s="21"/>
      <c r="E23" s="21"/>
      <c r="F23" s="21"/>
      <c r="G23" s="21"/>
      <c r="H23" s="21"/>
    </row>
    <row r="25" spans="1:10" x14ac:dyDescent="0.25">
      <c r="B25" t="s">
        <v>15</v>
      </c>
      <c r="D25" s="11"/>
      <c r="E25" s="11"/>
      <c r="G25" t="s">
        <v>17</v>
      </c>
    </row>
    <row r="28" spans="1:10" x14ac:dyDescent="0.25">
      <c r="A28" t="s">
        <v>23</v>
      </c>
    </row>
  </sheetData>
  <mergeCells count="16">
    <mergeCell ref="A20:C20"/>
    <mergeCell ref="A21:C21"/>
    <mergeCell ref="A22:C22"/>
    <mergeCell ref="A7:H7"/>
    <mergeCell ref="A8:H8"/>
    <mergeCell ref="F10:G10"/>
    <mergeCell ref="A12:A13"/>
    <mergeCell ref="B12:B13"/>
    <mergeCell ref="C12:C13"/>
    <mergeCell ref="D12:H12"/>
    <mergeCell ref="A5:H5"/>
    <mergeCell ref="D1:H1"/>
    <mergeCell ref="A2:C2"/>
    <mergeCell ref="E2:H2"/>
    <mergeCell ref="A3:C3"/>
    <mergeCell ref="D3:H3"/>
  </mergeCells>
  <dataValidations count="2">
    <dataValidation type="list" allowBlank="1" showInputMessage="1" showErrorMessage="1" sqref="A2:C2">
      <formula1>Подрядчик</formula1>
    </dataValidation>
    <dataValidation type="list" allowBlank="1" showInputMessage="1" showErrorMessage="1" sqref="A3">
      <formula1>ФИО</formula1>
    </dataValidation>
  </dataValidations>
  <printOptions horizontalCentered="1"/>
  <pageMargins left="0.25" right="0.25" top="0.75" bottom="0.75" header="0.3" footer="0.3"/>
  <pageSetup paperSize="9" orientation="landscape" horizontalDpi="300" verticalDpi="300" r:id="rId1"/>
  <headerFooter differentFirst="1">
    <firstHeader>&amp;RПриложение №_______
к договору № ______________от__________________г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Layout" zoomScaleNormal="100" zoomScaleSheetLayoutView="120" workbookViewId="0">
      <selection activeCell="A12" sqref="A12:A13"/>
    </sheetView>
  </sheetViews>
  <sheetFormatPr defaultColWidth="9.140625" defaultRowHeight="15" x14ac:dyDescent="0.25"/>
  <cols>
    <col min="1" max="1" width="5" customWidth="1"/>
    <col min="2" max="2" width="12.140625" customWidth="1"/>
    <col min="3" max="3" width="59" customWidth="1"/>
    <col min="4" max="8" width="12.140625" customWidth="1"/>
    <col min="9" max="10" width="9.140625" customWidth="1"/>
  </cols>
  <sheetData>
    <row r="1" spans="1:11" s="24" customFormat="1" ht="33" customHeight="1" x14ac:dyDescent="0.25">
      <c r="A1" s="26" t="s">
        <v>8</v>
      </c>
      <c r="C1" s="25" t="s">
        <v>26</v>
      </c>
      <c r="D1" s="59" t="s">
        <v>25</v>
      </c>
      <c r="E1" s="59"/>
      <c r="F1" s="59"/>
      <c r="G1" s="59"/>
      <c r="H1" s="59"/>
    </row>
    <row r="2" spans="1:11" ht="14.25" customHeight="1" x14ac:dyDescent="0.25">
      <c r="A2" s="61"/>
      <c r="B2" s="61"/>
      <c r="C2" s="61"/>
      <c r="E2" s="62"/>
      <c r="F2" s="62"/>
      <c r="G2" s="62"/>
      <c r="H2" s="62"/>
    </row>
    <row r="3" spans="1:11" ht="20.25" customHeight="1" x14ac:dyDescent="0.25">
      <c r="A3" s="63" t="s">
        <v>27</v>
      </c>
      <c r="B3" s="63"/>
      <c r="C3" s="63"/>
      <c r="D3" s="64" t="s">
        <v>27</v>
      </c>
      <c r="E3" s="64"/>
      <c r="F3" s="64"/>
      <c r="G3" s="64"/>
      <c r="H3" s="64"/>
    </row>
    <row r="5" spans="1:11" ht="30.75" customHeight="1" x14ac:dyDescent="0.25">
      <c r="A5" s="60" t="str">
        <f>'СМР с  НДС'!A5:H5</f>
        <v>Наименование объекта: "Газопровод низкого давления от точки подключения до границы земельного участка, расположенного по адресу: г. Челябинск, Троицкий тракт, 19 з. Технологическое присоединение"</v>
      </c>
      <c r="B5" s="60"/>
      <c r="C5" s="60"/>
      <c r="D5" s="60"/>
      <c r="E5" s="60"/>
      <c r="F5" s="60"/>
      <c r="G5" s="60"/>
      <c r="H5" s="60"/>
      <c r="I5" s="7"/>
      <c r="J5" s="7"/>
      <c r="K5" s="7"/>
    </row>
    <row r="7" spans="1:11" ht="17.25" customHeight="1" x14ac:dyDescent="0.25">
      <c r="A7" s="51" t="s">
        <v>6</v>
      </c>
      <c r="B7" s="51"/>
      <c r="C7" s="51"/>
      <c r="D7" s="51"/>
      <c r="E7" s="51"/>
      <c r="F7" s="51"/>
      <c r="G7" s="51"/>
      <c r="H7" s="51"/>
    </row>
    <row r="8" spans="1:11" ht="12.75" customHeight="1" x14ac:dyDescent="0.25">
      <c r="A8" s="52" t="s">
        <v>28</v>
      </c>
      <c r="B8" s="52"/>
      <c r="C8" s="52"/>
      <c r="D8" s="52"/>
      <c r="E8" s="52"/>
      <c r="F8" s="52"/>
      <c r="G8" s="52"/>
      <c r="H8" s="52"/>
    </row>
    <row r="10" spans="1:11" x14ac:dyDescent="0.25">
      <c r="D10" s="8" t="s">
        <v>11</v>
      </c>
      <c r="E10" s="8"/>
      <c r="F10" s="53">
        <f>H20</f>
        <v>307845.79200000002</v>
      </c>
      <c r="G10" s="53"/>
      <c r="H10" t="s">
        <v>14</v>
      </c>
    </row>
    <row r="11" spans="1:11" x14ac:dyDescent="0.25">
      <c r="A11" t="str">
        <f>'СМР с  НДС'!A11</f>
        <v>Составлен (а) в ценах на 1 квартал 2021 года</v>
      </c>
    </row>
    <row r="12" spans="1:11" ht="21" customHeight="1" x14ac:dyDescent="0.25">
      <c r="A12" s="54" t="s">
        <v>9</v>
      </c>
      <c r="B12" s="54" t="s">
        <v>13</v>
      </c>
      <c r="C12" s="54" t="s">
        <v>0</v>
      </c>
      <c r="D12" s="56" t="s">
        <v>10</v>
      </c>
      <c r="E12" s="57"/>
      <c r="F12" s="57"/>
      <c r="G12" s="57"/>
      <c r="H12" s="58"/>
    </row>
    <row r="13" spans="1:11" ht="31.5" customHeight="1" x14ac:dyDescent="0.25">
      <c r="A13" s="55"/>
      <c r="B13" s="55"/>
      <c r="C13" s="55"/>
      <c r="D13" s="4" t="s">
        <v>1</v>
      </c>
      <c r="E13" s="4" t="s">
        <v>2</v>
      </c>
      <c r="F13" s="4" t="s">
        <v>3</v>
      </c>
      <c r="G13" s="4" t="s">
        <v>4</v>
      </c>
      <c r="H13" s="4" t="s">
        <v>5</v>
      </c>
    </row>
    <row r="14" spans="1:11" s="5" customFormat="1" ht="11.25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</row>
    <row r="15" spans="1:11" ht="15.75" customHeight="1" x14ac:dyDescent="0.25">
      <c r="A15" s="22">
        <v>1</v>
      </c>
      <c r="B15" s="22"/>
      <c r="C15" s="9" t="s">
        <v>12</v>
      </c>
      <c r="D15" s="2"/>
      <c r="E15" s="2"/>
      <c r="F15" s="2"/>
      <c r="G15" s="2"/>
      <c r="H15" s="2"/>
      <c r="I15" s="3"/>
      <c r="J15" s="3"/>
    </row>
    <row r="16" spans="1:11" ht="15.75" customHeight="1" x14ac:dyDescent="0.25">
      <c r="A16" s="10"/>
      <c r="B16" s="10" t="s">
        <v>18</v>
      </c>
      <c r="C16" s="1" t="s">
        <v>7</v>
      </c>
      <c r="D16" s="19">
        <f>'СМР с  НДС'!D16</f>
        <v>224818</v>
      </c>
      <c r="E16" s="19">
        <f>'СМР с  НДС'!E16</f>
        <v>26690</v>
      </c>
      <c r="F16" s="19"/>
      <c r="G16" s="19"/>
      <c r="H16" s="27">
        <f>E16+D16</f>
        <v>251508</v>
      </c>
      <c r="I16" s="3"/>
      <c r="J16" s="3"/>
    </row>
    <row r="17" spans="1:10" ht="15.75" customHeight="1" x14ac:dyDescent="0.25">
      <c r="A17" s="14"/>
      <c r="B17" s="23"/>
      <c r="C17" s="15" t="s">
        <v>19</v>
      </c>
      <c r="D17" s="19"/>
      <c r="E17" s="19"/>
      <c r="F17" s="19"/>
      <c r="G17" s="19"/>
      <c r="H17" s="27">
        <f>H16/100*2</f>
        <v>5030.16</v>
      </c>
      <c r="I17" s="3"/>
      <c r="J17" s="3"/>
    </row>
    <row r="18" spans="1:10" ht="15.75" customHeight="1" x14ac:dyDescent="0.25">
      <c r="A18" s="45" t="s">
        <v>16</v>
      </c>
      <c r="B18" s="46"/>
      <c r="C18" s="46"/>
      <c r="D18" s="20">
        <f t="shared" ref="D18:G18" si="0">SUM(D15)</f>
        <v>0</v>
      </c>
      <c r="E18" s="20">
        <f t="shared" si="0"/>
        <v>0</v>
      </c>
      <c r="F18" s="20">
        <f t="shared" si="0"/>
        <v>0</v>
      </c>
      <c r="G18" s="20">
        <f t="shared" si="0"/>
        <v>0</v>
      </c>
      <c r="H18" s="28">
        <f>H16+H17</f>
        <v>256538.16</v>
      </c>
      <c r="I18" s="3"/>
      <c r="J18" s="3"/>
    </row>
    <row r="19" spans="1:10" ht="15.75" customHeight="1" x14ac:dyDescent="0.25">
      <c r="A19" s="47" t="s">
        <v>24</v>
      </c>
      <c r="B19" s="48"/>
      <c r="C19" s="49"/>
      <c r="D19" s="20"/>
      <c r="E19" s="20"/>
      <c r="F19" s="20"/>
      <c r="G19" s="20"/>
      <c r="H19" s="18">
        <f>H18/100*20</f>
        <v>51307.632000000005</v>
      </c>
      <c r="I19" s="3"/>
      <c r="J19" s="3"/>
    </row>
    <row r="20" spans="1:10" ht="15.75" customHeight="1" x14ac:dyDescent="0.25">
      <c r="A20" s="45" t="s">
        <v>22</v>
      </c>
      <c r="B20" s="46"/>
      <c r="C20" s="50"/>
      <c r="D20" s="20"/>
      <c r="E20" s="20"/>
      <c r="F20" s="20"/>
      <c r="G20" s="20"/>
      <c r="H20" s="18">
        <f>H18+H19</f>
        <v>307845.79200000002</v>
      </c>
      <c r="I20" s="3"/>
      <c r="J20" s="3"/>
    </row>
    <row r="21" spans="1:10" x14ac:dyDescent="0.25">
      <c r="D21" s="21"/>
      <c r="E21" s="21"/>
      <c r="F21" s="21"/>
      <c r="G21" s="21"/>
      <c r="H21" s="21"/>
    </row>
    <row r="23" spans="1:10" x14ac:dyDescent="0.25">
      <c r="B23" t="s">
        <v>15</v>
      </c>
      <c r="D23" s="11"/>
      <c r="E23" s="11"/>
      <c r="G23" t="s">
        <v>17</v>
      </c>
    </row>
    <row r="26" spans="1:10" x14ac:dyDescent="0.25">
      <c r="A26" t="s">
        <v>23</v>
      </c>
    </row>
  </sheetData>
  <mergeCells count="16">
    <mergeCell ref="A5:H5"/>
    <mergeCell ref="D1:H1"/>
    <mergeCell ref="A2:C2"/>
    <mergeCell ref="E2:H2"/>
    <mergeCell ref="A3:C3"/>
    <mergeCell ref="D3:H3"/>
    <mergeCell ref="A18:C18"/>
    <mergeCell ref="A19:C19"/>
    <mergeCell ref="A20:C20"/>
    <mergeCell ref="A7:H7"/>
    <mergeCell ref="A8:H8"/>
    <mergeCell ref="F10:G10"/>
    <mergeCell ref="A12:A13"/>
    <mergeCell ref="B12:B13"/>
    <mergeCell ref="C12:C13"/>
    <mergeCell ref="D12:H12"/>
  </mergeCells>
  <dataValidations count="2">
    <dataValidation type="list" allowBlank="1" showInputMessage="1" showErrorMessage="1" sqref="A2:C2">
      <formula1>Подрядчик</formula1>
    </dataValidation>
    <dataValidation type="list" allowBlank="1" showInputMessage="1" showErrorMessage="1" sqref="A3">
      <formula1>ФИО</formula1>
    </dataValidation>
  </dataValidations>
  <printOptions horizontalCentered="1"/>
  <pageMargins left="0.25" right="0.25" top="0.75" bottom="0.75" header="0.3" footer="0.3"/>
  <pageSetup paperSize="9" orientation="landscape" horizontalDpi="300" verticalDpi="300" r:id="rId1"/>
  <headerFooter differentFirst="1">
    <firstHeader>&amp;RПриложение №_______
к договору № ______________от__________________г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view="pageLayout" topLeftCell="A4" zoomScaleNormal="100" zoomScaleSheetLayoutView="120" workbookViewId="0">
      <selection activeCell="F9" sqref="F9"/>
    </sheetView>
  </sheetViews>
  <sheetFormatPr defaultColWidth="9.140625" defaultRowHeight="15" x14ac:dyDescent="0.25"/>
  <cols>
    <col min="1" max="1" width="5" customWidth="1"/>
    <col min="2" max="2" width="12.140625" customWidth="1"/>
    <col min="3" max="3" width="59" customWidth="1"/>
    <col min="4" max="8" width="12.140625" customWidth="1"/>
    <col min="9" max="10" width="9.140625" customWidth="1"/>
  </cols>
  <sheetData>
    <row r="1" spans="1:11" ht="15.75" x14ac:dyDescent="0.25">
      <c r="A1" s="75" t="s">
        <v>31</v>
      </c>
      <c r="B1" s="75"/>
      <c r="C1" s="75"/>
      <c r="D1" s="75"/>
      <c r="E1" s="75"/>
      <c r="F1" s="75"/>
      <c r="G1" s="75"/>
      <c r="H1" s="75"/>
    </row>
    <row r="2" spans="1:11" ht="7.5" customHeight="1" x14ac:dyDescent="0.25"/>
    <row r="3" spans="1:11" ht="15.75" x14ac:dyDescent="0.25">
      <c r="A3" s="76" t="s">
        <v>32</v>
      </c>
      <c r="B3" s="76"/>
      <c r="C3" s="76"/>
      <c r="D3" s="76"/>
      <c r="E3" s="76"/>
      <c r="F3" s="76"/>
      <c r="G3" s="76"/>
      <c r="H3" s="76"/>
    </row>
    <row r="5" spans="1:11" ht="30.75" customHeight="1" x14ac:dyDescent="0.25">
      <c r="A5" s="82" t="str">
        <f>'СМР с  НДС'!A5:H5</f>
        <v>Наименование объекта: "Газопровод низкого давления от точки подключения до границы земельного участка, расположенного по адресу: г. Челябинск, Троицкий тракт, 19 з. Технологическое присоединение"</v>
      </c>
      <c r="B5" s="82"/>
      <c r="C5" s="82"/>
      <c r="D5" s="82"/>
      <c r="E5" s="82"/>
      <c r="F5" s="82"/>
      <c r="G5" s="82"/>
      <c r="H5" s="82"/>
      <c r="I5" s="7"/>
      <c r="J5" s="7"/>
      <c r="K5" s="7"/>
    </row>
    <row r="7" spans="1:11" ht="21" customHeight="1" x14ac:dyDescent="0.25">
      <c r="A7" s="77" t="s">
        <v>9</v>
      </c>
      <c r="B7" s="77" t="s">
        <v>13</v>
      </c>
      <c r="C7" s="77" t="s">
        <v>0</v>
      </c>
      <c r="D7" s="79" t="s">
        <v>10</v>
      </c>
      <c r="E7" s="80"/>
      <c r="F7" s="80"/>
      <c r="G7" s="80"/>
      <c r="H7" s="81"/>
    </row>
    <row r="8" spans="1:11" ht="43.5" customHeight="1" x14ac:dyDescent="0.25">
      <c r="A8" s="78"/>
      <c r="B8" s="78"/>
      <c r="C8" s="78"/>
      <c r="D8" s="43" t="s">
        <v>1</v>
      </c>
      <c r="E8" s="43" t="s">
        <v>2</v>
      </c>
      <c r="F8" s="43" t="s">
        <v>3</v>
      </c>
      <c r="G8" s="43" t="s">
        <v>4</v>
      </c>
      <c r="H8" s="43" t="s">
        <v>5</v>
      </c>
    </row>
    <row r="9" spans="1:11" s="5" customFormat="1" ht="11.25" x14ac:dyDescent="0.2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</row>
    <row r="10" spans="1:11" ht="15.75" customHeight="1" x14ac:dyDescent="0.25">
      <c r="A10" s="30">
        <v>1</v>
      </c>
      <c r="B10" s="30"/>
      <c r="C10" s="31" t="s">
        <v>12</v>
      </c>
      <c r="D10" s="32"/>
      <c r="E10" s="32"/>
      <c r="F10" s="32"/>
      <c r="G10" s="32"/>
      <c r="H10" s="32"/>
      <c r="I10" s="3"/>
      <c r="J10" s="3"/>
    </row>
    <row r="11" spans="1:11" ht="15.75" customHeight="1" x14ac:dyDescent="0.25">
      <c r="A11" s="33"/>
      <c r="B11" s="33" t="s">
        <v>18</v>
      </c>
      <c r="C11" s="34" t="s">
        <v>7</v>
      </c>
      <c r="D11" s="35">
        <f>'СМР с  НДС'!D16</f>
        <v>224818</v>
      </c>
      <c r="E11" s="35">
        <f>'СМР с  НДС'!E16</f>
        <v>26690</v>
      </c>
      <c r="F11" s="35"/>
      <c r="G11" s="35"/>
      <c r="H11" s="36">
        <f>E11+D11</f>
        <v>251508</v>
      </c>
      <c r="I11" s="3"/>
      <c r="J11" s="3"/>
    </row>
    <row r="12" spans="1:11" ht="15.75" customHeight="1" x14ac:dyDescent="0.25">
      <c r="A12" s="37"/>
      <c r="B12" s="38"/>
      <c r="C12" s="39" t="s">
        <v>19</v>
      </c>
      <c r="D12" s="35"/>
      <c r="E12" s="35"/>
      <c r="F12" s="35"/>
      <c r="G12" s="35"/>
      <c r="H12" s="36">
        <f>H11/100*2</f>
        <v>5030.16</v>
      </c>
      <c r="I12" s="3"/>
      <c r="J12" s="3"/>
    </row>
    <row r="13" spans="1:11" ht="15.75" customHeight="1" x14ac:dyDescent="0.25">
      <c r="A13" s="69" t="s">
        <v>16</v>
      </c>
      <c r="B13" s="70"/>
      <c r="C13" s="70"/>
      <c r="D13" s="40">
        <f t="shared" ref="D13:G13" si="0">SUM(D10)</f>
        <v>0</v>
      </c>
      <c r="E13" s="40">
        <f t="shared" si="0"/>
        <v>0</v>
      </c>
      <c r="F13" s="40">
        <f t="shared" si="0"/>
        <v>0</v>
      </c>
      <c r="G13" s="40">
        <f t="shared" si="0"/>
        <v>0</v>
      </c>
      <c r="H13" s="41">
        <f>H11+H12</f>
        <v>256538.16</v>
      </c>
      <c r="I13" s="3"/>
      <c r="J13" s="3"/>
    </row>
    <row r="14" spans="1:11" ht="15.75" customHeight="1" x14ac:dyDescent="0.25">
      <c r="A14" s="71" t="s">
        <v>24</v>
      </c>
      <c r="B14" s="72"/>
      <c r="C14" s="73"/>
      <c r="D14" s="40"/>
      <c r="E14" s="40"/>
      <c r="F14" s="40"/>
      <c r="G14" s="40"/>
      <c r="H14" s="42">
        <f>H13/100*20</f>
        <v>51307.632000000005</v>
      </c>
      <c r="I14" s="3"/>
      <c r="J14" s="3"/>
    </row>
    <row r="15" spans="1:11" ht="15.75" customHeight="1" x14ac:dyDescent="0.25">
      <c r="A15" s="69" t="s">
        <v>22</v>
      </c>
      <c r="B15" s="70"/>
      <c r="C15" s="74"/>
      <c r="D15" s="40"/>
      <c r="E15" s="40"/>
      <c r="F15" s="40"/>
      <c r="G15" s="40"/>
      <c r="H15" s="42">
        <f>H13+H14</f>
        <v>307845.79200000002</v>
      </c>
      <c r="I15" s="3"/>
      <c r="J15" s="3"/>
    </row>
    <row r="16" spans="1:11" x14ac:dyDescent="0.25">
      <c r="D16" s="21"/>
      <c r="E16" s="21"/>
      <c r="F16" s="21"/>
      <c r="G16" s="21"/>
      <c r="H16" s="21"/>
    </row>
    <row r="18" spans="1:8" ht="15.75" x14ac:dyDescent="0.25">
      <c r="A18" s="67" t="s">
        <v>33</v>
      </c>
      <c r="B18" s="67"/>
      <c r="C18" s="44"/>
      <c r="D18" s="44"/>
      <c r="E18" s="44"/>
      <c r="F18" s="44"/>
      <c r="G18" s="44"/>
      <c r="H18" s="44"/>
    </row>
    <row r="19" spans="1:8" x14ac:dyDescent="0.25">
      <c r="B19" s="68" t="s">
        <v>34</v>
      </c>
      <c r="C19" s="68"/>
    </row>
    <row r="20" spans="1:8" x14ac:dyDescent="0.25">
      <c r="B20" s="68" t="s">
        <v>35</v>
      </c>
      <c r="C20" s="68"/>
    </row>
    <row r="21" spans="1:8" x14ac:dyDescent="0.25">
      <c r="B21" s="68" t="s">
        <v>36</v>
      </c>
      <c r="C21" s="68"/>
    </row>
    <row r="22" spans="1:8" x14ac:dyDescent="0.25">
      <c r="B22" s="68" t="s">
        <v>37</v>
      </c>
      <c r="C22" s="68"/>
    </row>
    <row r="23" spans="1:8" x14ac:dyDescent="0.25">
      <c r="B23" s="68" t="s">
        <v>38</v>
      </c>
      <c r="C23" s="68"/>
    </row>
    <row r="25" spans="1:8" ht="21" customHeight="1" x14ac:dyDescent="0.25">
      <c r="B25" s="65" t="s">
        <v>39</v>
      </c>
      <c r="C25" s="65"/>
      <c r="D25" s="65"/>
      <c r="E25" s="65"/>
      <c r="F25" s="66"/>
      <c r="G25" s="66"/>
      <c r="H25" s="66"/>
    </row>
    <row r="26" spans="1:8" x14ac:dyDescent="0.25">
      <c r="C26" t="s">
        <v>40</v>
      </c>
    </row>
  </sheetData>
  <mergeCells count="18">
    <mergeCell ref="A13:C13"/>
    <mergeCell ref="A14:C14"/>
    <mergeCell ref="A15:C15"/>
    <mergeCell ref="A1:H1"/>
    <mergeCell ref="A3:H3"/>
    <mergeCell ref="A7:A8"/>
    <mergeCell ref="B7:B8"/>
    <mergeCell ref="C7:C8"/>
    <mergeCell ref="D7:H7"/>
    <mergeCell ref="A5:H5"/>
    <mergeCell ref="B25:E25"/>
    <mergeCell ref="F25:H25"/>
    <mergeCell ref="A18:B18"/>
    <mergeCell ref="B19:C19"/>
    <mergeCell ref="B20:C20"/>
    <mergeCell ref="B21:C21"/>
    <mergeCell ref="B22:C22"/>
    <mergeCell ref="B23:C23"/>
  </mergeCells>
  <printOptions horizontalCentered="1"/>
  <pageMargins left="0.25" right="0.25" top="0.75" bottom="0.75" header="0.3" footer="0.3"/>
  <pageSetup paperSize="9" orientation="landscape" horizontalDpi="300" verticalDpi="300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СМР с  НДС</vt:lpstr>
      <vt:lpstr>СМР</vt:lpstr>
      <vt:lpstr>СМР с  НДС без зимних</vt:lpstr>
      <vt:lpstr>Заявка к рамочному договору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Юлайханова Татьяна Львовна</dc:creator>
  <cp:lastModifiedBy>Попова Марина Валерьевна</cp:lastModifiedBy>
  <cp:lastPrinted>2021-05-17T09:42:46Z</cp:lastPrinted>
  <dcterms:created xsi:type="dcterms:W3CDTF">2015-09-28T09:43:35Z</dcterms:created>
  <dcterms:modified xsi:type="dcterms:W3CDTF">2021-09-02T04:24:23Z</dcterms:modified>
</cp:coreProperties>
</file>