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Севастопольская 17_Люда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3" l="1"/>
  <c r="D17" i="23"/>
  <c r="H16" i="23" l="1"/>
  <c r="H17" i="23" l="1"/>
  <c r="H18" i="23" s="1"/>
  <c r="H19" i="23" s="1"/>
  <c r="H20" i="23" s="1"/>
  <c r="G18" i="23"/>
  <c r="F18" i="23"/>
  <c r="E18" i="23"/>
  <c r="D18" i="23"/>
  <c r="D16" i="18" l="1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<sst xmlns="http://schemas.openxmlformats.org/spreadsheetml/2006/main" count="242" uniqueCount="96">
  <si>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</si>
  <si>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</si>
  <si>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</si>
  <si>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</si>
  <si>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</si>
  <si>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</si>
  <si>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</si>
  <si>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</si>
  <si>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</si>
  <si>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</si>
  <si>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</si>
  <si>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</si>
  <si>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</si>
  <si>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</si>
  <si>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</si>
  <si>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</si>
  <si>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</si>
  <si>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</si>
  <si>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</si>
  <si>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</si>
  <si>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</si>
  <si>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</si>
  <si>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</si>
  <si>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</si>
  <si>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</si>
  <si>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</si>
  <si>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</si>
  <si>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</si>
  <si>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</si>
  <si>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</si>
  <si>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</si>
  <si>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</si>
  <si>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</si>
  <si>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</si>
  <si>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</si>
  <si>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</si>
  <si>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</si>
  <si>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</si>
  <si>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</si>
  <si>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</si>
  <si>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</si>
  <si>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</si>
  <si>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</si>
  <si>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</si>
  <si>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</si>
  <si>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</si>
  <si>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</si>
  <si>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</si>
  <si>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</si>
  <si>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</si>
  <si>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</si>
  <si>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</si>
  <si>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</si>
  <si>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</si>
  <si>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</si>
  <si>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</si>
  <si>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</si>
  <si>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</si>
  <si>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</si>
  <si>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</si>
  <si>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</si>
  <si>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</si>
  <si>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</si>
  <si>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</si>
  <si>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</si>
  <si>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</si>
  <si>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</si>
  <si>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</si>
  <si>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</si>
  <si>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</si>
  <si>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</si>
  <si>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</si>
  <si>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</si>
  <si>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</si>
  <si>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</si>
  <si>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</si>
  <si>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</si>
  <si>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</si>
  <si>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</si>
  <si>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</si>
  <si>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</si>
  <si>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</si>
  <si>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</si>
  <si>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</si>
  <si>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</si>
  <si>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</si>
  <si>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</si>
  <si>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 xml:space="preserve">ИТОГО </t>
  </si>
  <si>
    <t>Исп. Копылова Е.В.</t>
  </si>
  <si>
    <t>Составлен (а) в ценах на 4 квартал 2019 года</t>
  </si>
  <si>
    <t>___________________________/___________________/</t>
  </si>
  <si>
    <t>ЛС №б/н</t>
  </si>
  <si>
    <t>Ю.А. Седов</t>
  </si>
  <si>
    <t>______________________/________________________/</t>
  </si>
  <si>
    <t>Резерв средств на непредвиденные расходы - 1%</t>
  </si>
  <si>
    <t>Газопровод низкого давления от точки врезки до границ земельного участка собственника по адресу: г. Челябинск ул. Севастопольская д.17. Технологическое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</si>
</sst>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70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66</v>
      </c>
      <c r="B2" s="53"/>
      <c r="C2" s="53"/>
      <c r="E2" s="47" t="str">
        <f>IF(F10&lt;100000,Исходный!B25,IF(F10&gt;100000,Исходный!B25))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67</v>
      </c>
      <c r="B3" s="54"/>
      <c r="C3" s="54"/>
      <c r="E3" s="46" t="str">
        <f>IF(F10&lt;100000,Исходный!B26,IF(F10&gt;100000,Исходный!B26))</f>
        <v>______________________________В.Г.Серадский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H19</f>
        <v>118000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50" t="s">
        <v>6</v>
      </c>
      <c r="B17" s="51"/>
      <c r="C17" s="51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50" t="s">
        <v>22</v>
      </c>
      <c r="B18" s="51"/>
      <c r="C18" s="52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50" t="s">
        <v>23</v>
      </c>
      <c r="B19" s="51"/>
      <c r="C19" s="52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topLeftCell="A4" zoomScaleNormal="100" zoomScaleSheetLayoutView="120" workbookViewId="0">
      <selection activeCell="H17" sqref="H17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62"/>
      <c r="B2" s="62"/>
      <c r="C2" s="62"/>
      <c r="E2" s="63"/>
      <c r="F2" s="63"/>
      <c r="G2" s="63"/>
      <c r="H2" s="63"/>
    </row>
    <row r="3" spans="1:11" ht="28.5" customHeight="1" x14ac:dyDescent="0.25">
      <c r="A3" s="54" t="s">
        <v>90</v>
      </c>
      <c r="B3" s="54"/>
      <c r="C3" s="54"/>
      <c r="E3" s="54" t="s">
        <v>93</v>
      </c>
      <c r="F3" s="54"/>
      <c r="G3" s="54"/>
      <c r="H3" s="54"/>
    </row>
    <row r="5" spans="1:11" ht="30.75" customHeight="1" x14ac:dyDescent="0.25">
      <c r="A5" s="48" t="s">
        <v>95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H20</f>
        <v>309730.24</v>
      </c>
      <c r="G10" s="55"/>
      <c r="H10" t="s">
        <v>27</v>
      </c>
    </row>
    <row r="11" spans="1:11" x14ac:dyDescent="0.25">
      <c r="A11" t="s">
        <v>89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40">
        <v>1</v>
      </c>
      <c r="B15" s="4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91</v>
      </c>
      <c r="C16" s="3" t="s">
        <v>11</v>
      </c>
      <c r="D16" s="14">
        <v>254760</v>
      </c>
      <c r="E16" s="14">
        <v>793</v>
      </c>
      <c r="F16" s="14">
        <v>0</v>
      </c>
      <c r="G16" s="14">
        <v>0</v>
      </c>
      <c r="H16" s="14">
        <f>ROUND(D16+E16,2)</f>
        <v>255553</v>
      </c>
      <c r="I16" s="6"/>
      <c r="J16" s="6"/>
    </row>
    <row r="17" spans="1:10" ht="15.75" customHeight="1" x14ac:dyDescent="0.25">
      <c r="A17" s="67"/>
      <c r="B17" s="68"/>
      <c r="C17" s="69" t="s">
        <v>94</v>
      </c>
      <c r="D17" s="14">
        <f>D16*1%</f>
        <v>2547.6</v>
      </c>
      <c r="E17" s="14">
        <f>E16*1%</f>
        <v>7.9300000000000006</v>
      </c>
      <c r="F17" s="14"/>
      <c r="G17" s="14"/>
      <c r="H17" s="14">
        <f>H16*1%</f>
        <v>2555.5300000000002</v>
      </c>
      <c r="I17" s="6"/>
      <c r="J17" s="6"/>
    </row>
    <row r="18" spans="1:10" ht="15.75" customHeight="1" x14ac:dyDescent="0.25">
      <c r="A18" s="50" t="s">
        <v>87</v>
      </c>
      <c r="B18" s="51"/>
      <c r="C18" s="51"/>
      <c r="D18" s="7">
        <f t="shared" ref="D18:G18" si="0">SUM(D15)</f>
        <v>0</v>
      </c>
      <c r="E18" s="7">
        <f t="shared" si="0"/>
        <v>0</v>
      </c>
      <c r="F18" s="7">
        <f t="shared" si="0"/>
        <v>0</v>
      </c>
      <c r="G18" s="7">
        <f t="shared" si="0"/>
        <v>0</v>
      </c>
      <c r="H18" s="42">
        <f>H16+H17</f>
        <v>258108.53</v>
      </c>
      <c r="I18" s="6"/>
      <c r="J18" s="6"/>
    </row>
    <row r="19" spans="1:10" ht="15.75" customHeight="1" x14ac:dyDescent="0.25">
      <c r="A19" s="64" t="s">
        <v>80</v>
      </c>
      <c r="B19" s="65"/>
      <c r="C19" s="66"/>
      <c r="D19" s="7"/>
      <c r="E19" s="7"/>
      <c r="F19" s="7"/>
      <c r="G19" s="7"/>
      <c r="H19" s="41">
        <f>ROUND(H18/100*20,2)</f>
        <v>51621.71</v>
      </c>
      <c r="I19" s="6"/>
      <c r="J19" s="6"/>
    </row>
    <row r="20" spans="1:10" ht="15.75" customHeight="1" x14ac:dyDescent="0.25">
      <c r="A20" s="50" t="s">
        <v>23</v>
      </c>
      <c r="B20" s="51"/>
      <c r="C20" s="52"/>
      <c r="D20" s="7"/>
      <c r="E20" s="7"/>
      <c r="F20" s="7"/>
      <c r="G20" s="7"/>
      <c r="H20" s="41">
        <f>H19+H18</f>
        <v>309730.24</v>
      </c>
      <c r="I20" s="6"/>
      <c r="J20" s="6"/>
    </row>
    <row r="23" spans="1:10" x14ac:dyDescent="0.25">
      <c r="B23" t="s">
        <v>83</v>
      </c>
      <c r="D23" s="24"/>
      <c r="E23" s="24"/>
      <c r="G23" t="s">
        <v>92</v>
      </c>
    </row>
    <row r="26" spans="1:10" x14ac:dyDescent="0.25">
      <c r="A26" t="s">
        <v>88</v>
      </c>
    </row>
  </sheetData>
  <mergeCells count="16"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68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69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H24</f>
        <v>120000.00135081468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50" t="s">
        <v>6</v>
      </c>
      <c r="B21" s="51"/>
      <c r="C21" s="51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50" t="s">
        <v>81</v>
      </c>
      <c r="B22" s="51"/>
      <c r="C22" s="52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4" t="s">
        <v>80</v>
      </c>
      <c r="B23" s="65"/>
      <c r="C23" s="66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50" t="s">
        <v>23</v>
      </c>
      <c r="B24" s="51"/>
      <c r="C24" s="52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8:H8"/>
    <mergeCell ref="A2:C2"/>
    <mergeCell ref="A3:C3"/>
    <mergeCell ref="E1:H1"/>
    <mergeCell ref="E2:H2"/>
    <mergeCell ref="E3:H3"/>
    <mergeCell ref="A5:H5"/>
    <mergeCell ref="A7:H7"/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17.25" customHeight="1" x14ac:dyDescent="0.25">
      <c r="A2" s="53" t="s">
        <v>66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67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4" spans="1:11" ht="11.25" customHeight="1" x14ac:dyDescent="0.25"/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6" spans="1:11" ht="12" customHeight="1" x14ac:dyDescent="0.25"/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9" spans="1:11" ht="6.75" customHeight="1" x14ac:dyDescent="0.25"/>
    <row r="10" spans="1:11" x14ac:dyDescent="0.25">
      <c r="D10" s="16" t="s">
        <v>24</v>
      </c>
      <c r="E10" s="16"/>
      <c r="F10" s="55">
        <f>H26</f>
        <v>104070.1</v>
      </c>
      <c r="G10" s="55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50" t="s">
        <v>6</v>
      </c>
      <c r="B24" s="51"/>
      <c r="C24" s="51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50" t="s">
        <v>22</v>
      </c>
      <c r="B25" s="51"/>
      <c r="C25" s="52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50" t="s">
        <v>23</v>
      </c>
      <c r="B26" s="51"/>
      <c r="C26" s="52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25:C25"/>
    <mergeCell ref="A26:C26"/>
    <mergeCell ref="F10:G10"/>
    <mergeCell ref="A12:A13"/>
    <mergeCell ref="B12:B13"/>
    <mergeCell ref="C12:C13"/>
    <mergeCell ref="D12:H12"/>
    <mergeCell ref="A24:C24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57</v>
      </c>
      <c r="B2" s="53"/>
      <c r="C2" s="53"/>
      <c r="E2" s="47" t="str">
        <f>IF(F10&lt;100000,Исходный!B22,IF(F10&gt;100000,Исходный!B25))</f>
        <v>Генеральный директор АО "Челябинскгоргаз"</v>
      </c>
      <c r="F2" s="47"/>
      <c r="G2" s="47"/>
      <c r="H2" s="47"/>
    </row>
    <row r="3" spans="1:11" x14ac:dyDescent="0.25">
      <c r="A3" s="54" t="s">
        <v>58</v>
      </c>
      <c r="B3" s="54"/>
      <c r="C3" s="54"/>
      <c r="E3" s="46" t="str">
        <f>IF(F10&lt;100000,Исходный!B23,IF(F10&gt;100000,Исходный!B26))</f>
        <v>______________________________В.Г.Серадский</v>
      </c>
      <c r="F3" s="46"/>
      <c r="G3" s="46"/>
      <c r="H3" s="46"/>
    </row>
    <row r="5" spans="1:11" ht="28.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10" spans="1:11" x14ac:dyDescent="0.25">
      <c r="D10" s="16" t="s">
        <v>24</v>
      </c>
      <c r="E10" s="16"/>
      <c r="F10" s="55">
        <f>H31</f>
        <v>1125250.9481600001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50" t="s">
        <v>6</v>
      </c>
      <c r="B29" s="51"/>
      <c r="C29" s="51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50" t="s">
        <v>22</v>
      </c>
      <c r="B30" s="51"/>
      <c r="C30" s="52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50" t="s">
        <v>23</v>
      </c>
      <c r="B31" s="51"/>
      <c r="C31" s="52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30:C30"/>
    <mergeCell ref="A31:C31"/>
    <mergeCell ref="F10:G10"/>
    <mergeCell ref="A12:A13"/>
    <mergeCell ref="B12:B13"/>
    <mergeCell ref="C12:C13"/>
    <mergeCell ref="D12:H12"/>
    <mergeCell ref="A29:C29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9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6" t="s">
        <v>8</v>
      </c>
      <c r="F1" s="46"/>
      <c r="G1" s="46"/>
      <c r="H1" s="46"/>
    </row>
    <row r="2" spans="1:11" ht="29.25" customHeight="1" x14ac:dyDescent="0.25">
      <c r="A2" s="53" t="s">
        <v>76</v>
      </c>
      <c r="B2" s="53"/>
      <c r="C2" s="53"/>
      <c r="E2" s="47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47"/>
      <c r="G2" s="47"/>
      <c r="H2" s="47"/>
    </row>
    <row r="3" spans="1:11" x14ac:dyDescent="0.25">
      <c r="A3" s="54" t="s">
        <v>77</v>
      </c>
      <c r="B3" s="54"/>
      <c r="C3" s="54"/>
      <c r="E3" s="46" t="str">
        <f>IF(F10&lt;100000,Исходный!B23,IF(F10&gt;100000,Исходный!B26))</f>
        <v>_________________________В.А.Фомин</v>
      </c>
      <c r="F3" s="46"/>
      <c r="G3" s="46"/>
      <c r="H3" s="46"/>
    </row>
    <row r="5" spans="1:11" ht="30.75" customHeight="1" x14ac:dyDescent="0.25">
      <c r="A5" s="48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48"/>
      <c r="C5" s="48"/>
      <c r="D5" s="48"/>
      <c r="E5" s="48"/>
      <c r="F5" s="48"/>
      <c r="G5" s="48"/>
      <c r="H5" s="48"/>
      <c r="I5" s="15"/>
      <c r="J5" s="15"/>
      <c r="K5" s="15"/>
    </row>
    <row r="6" spans="1:11" ht="9.75" customHeight="1" x14ac:dyDescent="0.25"/>
    <row r="7" spans="1:11" ht="17.25" customHeight="1" x14ac:dyDescent="0.25">
      <c r="A7" s="49" t="s">
        <v>7</v>
      </c>
      <c r="B7" s="49"/>
      <c r="C7" s="49"/>
      <c r="D7" s="49"/>
      <c r="E7" s="49"/>
      <c r="F7" s="49"/>
      <c r="G7" s="49"/>
      <c r="H7" s="49"/>
    </row>
    <row r="8" spans="1:11" ht="12.75" customHeight="1" x14ac:dyDescent="0.25">
      <c r="A8" s="61" t="s">
        <v>16</v>
      </c>
      <c r="B8" s="61"/>
      <c r="C8" s="61"/>
      <c r="D8" s="61"/>
      <c r="E8" s="61"/>
      <c r="F8" s="61"/>
      <c r="G8" s="61"/>
      <c r="H8" s="61"/>
    </row>
    <row r="9" spans="1:11" ht="10.5" customHeight="1" x14ac:dyDescent="0.25"/>
    <row r="10" spans="1:11" x14ac:dyDescent="0.25">
      <c r="D10" s="16" t="s">
        <v>24</v>
      </c>
      <c r="E10" s="16"/>
      <c r="F10" s="55">
        <f>H39</f>
        <v>26652.896000000001</v>
      </c>
      <c r="G10" s="55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6" t="s">
        <v>14</v>
      </c>
      <c r="B12" s="56" t="s">
        <v>26</v>
      </c>
      <c r="C12" s="56" t="s">
        <v>0</v>
      </c>
      <c r="D12" s="58" t="s">
        <v>21</v>
      </c>
      <c r="E12" s="59"/>
      <c r="F12" s="59"/>
      <c r="G12" s="59"/>
      <c r="H12" s="60"/>
    </row>
    <row r="13" spans="1:11" ht="31.5" customHeight="1" x14ac:dyDescent="0.25">
      <c r="A13" s="57"/>
      <c r="B13" s="57"/>
      <c r="C13" s="57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50" t="s">
        <v>6</v>
      </c>
      <c r="B37" s="51"/>
      <c r="C37" s="51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50" t="s">
        <v>22</v>
      </c>
      <c r="B38" s="51"/>
      <c r="C38" s="52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50" t="s">
        <v>23</v>
      </c>
      <c r="B39" s="51"/>
      <c r="C39" s="52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E1:H1"/>
    <mergeCell ref="E3:H3"/>
    <mergeCell ref="F10:G10"/>
    <mergeCell ref="A7:H7"/>
    <mergeCell ref="A8:H8"/>
    <mergeCell ref="A2:C2"/>
    <mergeCell ref="A3:C3"/>
    <mergeCell ref="A37:C37"/>
    <mergeCell ref="A38:C38"/>
    <mergeCell ref="A39:C39"/>
    <mergeCell ref="A5:H5"/>
    <mergeCell ref="E2:H2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Романова Татьяна Вадимовна</cp:lastModifiedBy>
  <cp:lastPrinted>2020-04-09T10:34:38Z</cp:lastPrinted>
  <dcterms:created xsi:type="dcterms:W3CDTF">2015-09-28T09:43:35Z</dcterms:created>
  <dcterms:modified xsi:type="dcterms:W3CDTF">2020-04-09T10:35:59Z</dcterms:modified>
</cp:coreProperties>
</file>