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s\LCher.CHG\Desktop\"/>
    </mc:Choice>
  </mc:AlternateContent>
  <bookViews>
    <workbookView xWindow="0" yWindow="0" windowWidth="14415" windowHeight="7875"/>
  </bookViews>
  <sheets>
    <sheet name="геодезия " sheetId="16" r:id="rId1"/>
  </sheets>
  <calcPr calcId="152511"/>
</workbook>
</file>

<file path=xl/calcChain.xml><?xml version="1.0" encoding="utf-8"?>
<calcChain xmlns="http://schemas.openxmlformats.org/spreadsheetml/2006/main">
  <c r="H8" i="16" l="1"/>
  <c r="I11" i="16" l="1"/>
  <c r="I10" i="16"/>
  <c r="H9" i="16"/>
  <c r="I9" i="16" s="1"/>
  <c r="I8" i="16"/>
  <c r="H12" i="16" l="1"/>
  <c r="I12" i="16" s="1"/>
  <c r="I14" i="16" s="1"/>
  <c r="I13" i="16"/>
  <c r="I16" i="16" l="1"/>
  <c r="I20" i="16" s="1"/>
  <c r="I18" i="16" l="1"/>
  <c r="I21" i="16" s="1"/>
  <c r="I22" i="16" s="1"/>
  <c r="I23" i="16" s="1"/>
  <c r="I25" i="16" l="1"/>
</calcChain>
</file>

<file path=xl/sharedStrings.xml><?xml version="1.0" encoding="utf-8"?>
<sst xmlns="http://schemas.openxmlformats.org/spreadsheetml/2006/main" count="47" uniqueCount="47">
  <si>
    <t>СМЕТА</t>
  </si>
  <si>
    <t xml:space="preserve">на инженерно-геодезические работы </t>
  </si>
  <si>
    <t>Наименование работ и затрат</t>
  </si>
  <si>
    <t>Цена руб.</t>
  </si>
  <si>
    <t>№ п.п.</t>
  </si>
  <si>
    <t>кол-во</t>
  </si>
  <si>
    <t>Стоимость, руб.</t>
  </si>
  <si>
    <t>Итого полевых работ:</t>
  </si>
  <si>
    <t>Итого камеральных работ:</t>
  </si>
  <si>
    <t>Расходы по организации и ликвидации работ 6%</t>
  </si>
  <si>
    <r>
      <t>Объект:</t>
    </r>
    <r>
      <rPr>
        <b/>
        <sz val="9"/>
        <rFont val="Arial CYR"/>
        <family val="2"/>
        <charset val="204"/>
      </rPr>
      <t xml:space="preserve">      </t>
    </r>
  </si>
  <si>
    <t>Итого:</t>
  </si>
  <si>
    <t>Расходы по внутреннему транспорту</t>
  </si>
  <si>
    <t xml:space="preserve">  </t>
  </si>
  <si>
    <t xml:space="preserve"> </t>
  </si>
  <si>
    <r>
      <rPr>
        <sz val="10"/>
        <rFont val="Arial Cyr"/>
        <charset val="204"/>
      </rPr>
      <t>Заказчик:</t>
    </r>
    <r>
      <rPr>
        <b/>
        <sz val="11"/>
        <rFont val="Arial Cyr"/>
        <family val="2"/>
        <charset val="204"/>
      </rPr>
      <t xml:space="preserve"> АО "Челябинскгоргаз"</t>
    </r>
  </si>
  <si>
    <t xml:space="preserve">Т.75 п.1                                                                                    </t>
  </si>
  <si>
    <t>Составление плана подземных и надземных коммуникаций</t>
  </si>
  <si>
    <t xml:space="preserve">Т.75 примечание 3                                  </t>
  </si>
  <si>
    <t>Проверка полноты планов в экспулуатирующих организациях</t>
  </si>
  <si>
    <t>Т.3 п.2  Районн. коэфф. 1,08</t>
  </si>
  <si>
    <t xml:space="preserve">6% - П.13 общ.указ.                                                                                </t>
  </si>
  <si>
    <t xml:space="preserve">К-2,5 общ.указ.прим.1 </t>
  </si>
  <si>
    <t>Обоснование стоимости: Справочник БЦ на инженерные изыскания для строительства (инж-геодез.изыскания), Госстрой России 2004г.</t>
  </si>
  <si>
    <t xml:space="preserve">Т 79 п.1                                                                  </t>
  </si>
  <si>
    <t>ВСЕГО по смете (без НДС):</t>
  </si>
  <si>
    <t xml:space="preserve">К 0,0875                        </t>
  </si>
  <si>
    <t xml:space="preserve">Т.5 п.1                                                      
</t>
  </si>
  <si>
    <t>1559х1,75х1,1</t>
  </si>
  <si>
    <t>Расходы по внешнему транспорту</t>
  </si>
  <si>
    <t xml:space="preserve">К 0,14                         </t>
  </si>
  <si>
    <t xml:space="preserve">Т.4 п.1                                                       
</t>
  </si>
  <si>
    <t xml:space="preserve">К-1,75 общ.указ. п. 15 "е"     
К -1,1 общ.указ. п. 15 "б"                                                                                           </t>
  </si>
  <si>
    <t>Письмо Минстроя России № 1886-ИФ/09 от 22.01.2021 г.                      Инфляционный Кф - 4,6</t>
  </si>
  <si>
    <t xml:space="preserve">Т.9 п.6,                                                                              К-0,85 общ.указ. П.14.                                                                      К-1,55  примечание 4 к  Т.9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</si>
  <si>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Геодезические работы по созданию инженерно-топографических планов на               застроенной территории М 1:500                                         кат. 3   0,25 га.                                  4824х0,85х1,55</t>
  </si>
  <si>
    <t xml:space="preserve">Составление технического отчета                  (1589+750+480+320) х 10%=                                                                        </t>
  </si>
  <si>
    <t>1589 х 0,0875</t>
  </si>
  <si>
    <t>(1589+139) х 0,14</t>
  </si>
  <si>
    <t>(1589+139)  х 0,06 х 2,5</t>
  </si>
  <si>
    <t>4093 х 1,08</t>
  </si>
  <si>
    <t>4420х 4,6</t>
  </si>
  <si>
    <t>Договорной понижающий коэффициент - 0,8853</t>
  </si>
  <si>
    <t>Сумма прописью: Восемнадцать тысяч рублей 00 копеек (НДС не предусмотрен)</t>
  </si>
  <si>
    <t>"Газопровод низкого давления от точки подключения до границы земельного участка по адресу: г.Челябинск, Сосновский район, с. Долгодеревенское,  ул. Малая, д. 3, (кад. номер 74:19:0302001:932). Технологическое присоединение"</t>
  </si>
  <si>
    <t>Исполнитель:</t>
  </si>
  <si>
    <t xml:space="preserve">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</si>
</sst>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(* #,##0.00_);_(* \(#,##0.00\);_(* &quot;-&quot;??_);_(@_)"/>
    <numFmt numFmtId="167" formatCode="_-* #,##0.0000000_р_._-;\-* #,##0.0000000_р_._-;_-* &quot;-&quot;??_р_._-;_-@_-"/>
  </numFmts>
  <fonts count="18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0"/>
      <name val="Arial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164" fontId="11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4" fontId="2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0" xfId="0" applyFont="1"/>
    <xf numFmtId="0" fontId="3" fillId="0" borderId="0" xfId="0" applyFont="1"/>
    <xf numFmtId="165" fontId="2" fillId="0" borderId="2" xfId="2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14" fontId="6" fillId="0" borderId="0" xfId="0" applyNumberFormat="1" applyFont="1"/>
    <xf numFmtId="165" fontId="2" fillId="0" borderId="4" xfId="2" applyNumberFormat="1" applyFont="1" applyBorder="1" applyAlignment="1">
      <alignment vertical="center" wrapText="1"/>
    </xf>
    <xf numFmtId="165" fontId="1" fillId="0" borderId="4" xfId="2" applyNumberFormat="1" applyFont="1" applyBorder="1" applyAlignment="1">
      <alignment vertical="center" wrapText="1"/>
    </xf>
    <xf numFmtId="165" fontId="2" fillId="0" borderId="2" xfId="2" applyNumberFormat="1" applyFont="1" applyBorder="1" applyAlignment="1">
      <alignment vertical="center" wrapText="1"/>
    </xf>
    <xf numFmtId="165" fontId="2" fillId="0" borderId="3" xfId="2" applyNumberFormat="1" applyFont="1" applyBorder="1" applyAlignment="1">
      <alignment vertical="center" wrapText="1"/>
    </xf>
    <xf numFmtId="1" fontId="2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0" xfId="0" applyFont="1"/>
    <xf numFmtId="165" fontId="2" fillId="0" borderId="3" xfId="2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165" fontId="1" fillId="0" borderId="4" xfId="2" applyNumberFormat="1" applyFont="1" applyBorder="1" applyAlignment="1">
      <alignment wrapText="1"/>
    </xf>
    <xf numFmtId="3" fontId="8" fillId="0" borderId="4" xfId="0" applyNumberFormat="1" applyFont="1" applyBorder="1" applyAlignment="1">
      <alignment horizontal="center" vertical="center"/>
    </xf>
    <xf numFmtId="167" fontId="0" fillId="0" borderId="0" xfId="0" applyNumberFormat="1" applyBorder="1"/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7" fillId="0" borderId="0" xfId="1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2" fillId="0" borderId="0" xfId="0" applyFont="1" applyAlignment="1">
      <alignment horizontal="lef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6"/>
  <sheetViews>
    <sheetView tabSelected="1" workbookViewId="0">
      <selection activeCell="D33" sqref="D33"/>
    </sheetView>
  </sheetViews>
  <sheetFormatPr defaultRowHeight="12.75" x14ac:dyDescent="0.2"/>
  <cols>
    <col min="1" max="1" width="7.5703125" style="3" customWidth="1"/>
    <col min="2" max="2" width="9" style="3" customWidth="1"/>
    <col min="3" max="3" width="22" style="3" customWidth="1"/>
    <col min="4" max="5" width="9.140625" style="3" customWidth="1"/>
    <col min="6" max="6" width="18.42578125" style="3" customWidth="1"/>
    <col min="7" max="7" width="7.28515625" style="3" customWidth="1"/>
    <col min="8" max="8" width="8" style="3" customWidth="1"/>
    <col min="9" max="9" width="10.5703125" style="3" customWidth="1"/>
    <col min="11" max="11" width="12.28515625" bestFit="1" customWidth="1"/>
  </cols>
  <sheetData>
    <row r="1" spans="1:14" s="10" customFormat="1" ht="15.75" x14ac:dyDescent="0.25">
      <c r="E1" s="4" t="s">
        <v>0</v>
      </c>
    </row>
    <row r="2" spans="1:14" s="10" customFormat="1" ht="15" customHeight="1" x14ac:dyDescent="0.2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14" ht="15" customHeight="1" x14ac:dyDescent="0.2"/>
    <row r="4" spans="1:14" s="12" customFormat="1" ht="50.25" customHeight="1" x14ac:dyDescent="0.2">
      <c r="A4" s="11" t="s">
        <v>10</v>
      </c>
      <c r="B4" s="44" t="s">
        <v>44</v>
      </c>
      <c r="C4" s="44"/>
      <c r="D4" s="44"/>
      <c r="E4" s="44"/>
      <c r="F4" s="44"/>
      <c r="G4" s="44"/>
      <c r="H4" s="44"/>
      <c r="I4" s="44"/>
      <c r="J4" s="12" t="s">
        <v>14</v>
      </c>
    </row>
    <row r="5" spans="1:14" s="12" customFormat="1" ht="19.5" customHeight="1" x14ac:dyDescent="0.2">
      <c r="A5" s="45" t="s">
        <v>15</v>
      </c>
      <c r="B5" s="46"/>
      <c r="C5" s="46"/>
      <c r="D5" s="46"/>
      <c r="E5" s="46"/>
      <c r="F5" s="46"/>
      <c r="G5" s="46"/>
      <c r="H5" s="46"/>
      <c r="I5" s="46"/>
    </row>
    <row r="6" spans="1:14" ht="19.5" customHeight="1" x14ac:dyDescent="0.2">
      <c r="A6" s="47" t="s">
        <v>45</v>
      </c>
      <c r="B6" s="47"/>
      <c r="C6" s="47"/>
      <c r="D6" s="47"/>
      <c r="E6" s="47"/>
      <c r="F6" s="47"/>
      <c r="G6" s="47"/>
      <c r="H6" s="47"/>
      <c r="I6" s="47"/>
    </row>
    <row r="7" spans="1:14" ht="51" customHeight="1" x14ac:dyDescent="0.2">
      <c r="A7" s="8" t="s">
        <v>4</v>
      </c>
      <c r="B7" s="48" t="s">
        <v>23</v>
      </c>
      <c r="C7" s="49"/>
      <c r="D7" s="48" t="s">
        <v>2</v>
      </c>
      <c r="E7" s="50"/>
      <c r="F7" s="49"/>
      <c r="G7" s="24" t="s">
        <v>5</v>
      </c>
      <c r="H7" s="8" t="s">
        <v>3</v>
      </c>
      <c r="I7" s="8" t="s">
        <v>6</v>
      </c>
      <c r="N7" t="s">
        <v>13</v>
      </c>
    </row>
    <row r="8" spans="1:14" ht="73.5" customHeight="1" x14ac:dyDescent="0.2">
      <c r="A8" s="51">
        <v>1</v>
      </c>
      <c r="B8" s="38" t="s">
        <v>34</v>
      </c>
      <c r="C8" s="39"/>
      <c r="D8" s="38" t="s">
        <v>35</v>
      </c>
      <c r="E8" s="39"/>
      <c r="F8" s="53"/>
      <c r="G8" s="25">
        <v>0.25</v>
      </c>
      <c r="H8" s="5">
        <f>4824*0.85*1.55</f>
        <v>6355.62</v>
      </c>
      <c r="I8" s="21">
        <f>H8*G8</f>
        <v>1588.905</v>
      </c>
    </row>
    <row r="9" spans="1:14" ht="70.5" customHeight="1" x14ac:dyDescent="0.2">
      <c r="A9" s="52"/>
      <c r="B9" s="54" t="s">
        <v>32</v>
      </c>
      <c r="C9" s="55"/>
      <c r="D9" s="56" t="s">
        <v>28</v>
      </c>
      <c r="E9" s="57"/>
      <c r="F9" s="58"/>
      <c r="G9" s="26">
        <v>0.25</v>
      </c>
      <c r="H9" s="6">
        <f>1559*1.75*1.1</f>
        <v>3001.0750000000003</v>
      </c>
      <c r="I9" s="22">
        <f>H9*G9</f>
        <v>750.26875000000007</v>
      </c>
    </row>
    <row r="10" spans="1:14" ht="42.75" customHeight="1" x14ac:dyDescent="0.2">
      <c r="A10" s="25">
        <v>4</v>
      </c>
      <c r="B10" s="38" t="s">
        <v>18</v>
      </c>
      <c r="C10" s="39"/>
      <c r="D10" s="40" t="s">
        <v>19</v>
      </c>
      <c r="E10" s="41"/>
      <c r="F10" s="42"/>
      <c r="G10" s="5">
        <v>1</v>
      </c>
      <c r="H10" s="15">
        <v>480</v>
      </c>
      <c r="I10" s="19">
        <f>G10*H10</f>
        <v>480</v>
      </c>
    </row>
    <row r="11" spans="1:14" ht="42.75" customHeight="1" x14ac:dyDescent="0.2">
      <c r="A11" s="7">
        <v>5</v>
      </c>
      <c r="B11" s="40" t="s">
        <v>16</v>
      </c>
      <c r="C11" s="42"/>
      <c r="D11" s="40" t="s">
        <v>17</v>
      </c>
      <c r="E11" s="41"/>
      <c r="F11" s="42"/>
      <c r="G11" s="5">
        <v>1</v>
      </c>
      <c r="H11" s="15">
        <v>320</v>
      </c>
      <c r="I11" s="19">
        <f>G11*H11</f>
        <v>320</v>
      </c>
    </row>
    <row r="12" spans="1:14" ht="29.25" customHeight="1" x14ac:dyDescent="0.2">
      <c r="A12" s="7">
        <v>6</v>
      </c>
      <c r="B12" s="59" t="s">
        <v>24</v>
      </c>
      <c r="C12" s="59"/>
      <c r="D12" s="59" t="s">
        <v>36</v>
      </c>
      <c r="E12" s="59"/>
      <c r="F12" s="59"/>
      <c r="G12" s="7">
        <v>1</v>
      </c>
      <c r="H12" s="23">
        <f>(I8+I9+I10+I11)*10%</f>
        <v>313.91737499999999</v>
      </c>
      <c r="I12" s="19">
        <f>G12*H12</f>
        <v>313.91737499999999</v>
      </c>
    </row>
    <row r="13" spans="1:14" ht="29.25" customHeight="1" x14ac:dyDescent="0.2">
      <c r="A13" s="7"/>
      <c r="B13" s="60"/>
      <c r="C13" s="61"/>
      <c r="D13" s="62" t="s">
        <v>7</v>
      </c>
      <c r="E13" s="63"/>
      <c r="F13" s="63"/>
      <c r="G13" s="63"/>
      <c r="H13" s="64"/>
      <c r="I13" s="19">
        <f>I8</f>
        <v>1588.905</v>
      </c>
    </row>
    <row r="14" spans="1:14" ht="33" customHeight="1" x14ac:dyDescent="0.2">
      <c r="A14" s="7"/>
      <c r="B14" s="60"/>
      <c r="C14" s="61"/>
      <c r="D14" s="62" t="s">
        <v>8</v>
      </c>
      <c r="E14" s="63"/>
      <c r="F14" s="63"/>
      <c r="G14" s="63"/>
      <c r="H14" s="64"/>
      <c r="I14" s="19">
        <f>I9+I10+I11+I12</f>
        <v>1864.1861250000002</v>
      </c>
    </row>
    <row r="15" spans="1:14" ht="12.75" customHeight="1" x14ac:dyDescent="0.2">
      <c r="A15" s="25">
        <v>7</v>
      </c>
      <c r="B15" s="38" t="s">
        <v>31</v>
      </c>
      <c r="C15" s="53"/>
      <c r="D15" s="38" t="s">
        <v>12</v>
      </c>
      <c r="E15" s="39"/>
      <c r="F15" s="39"/>
      <c r="G15" s="39"/>
      <c r="H15" s="53"/>
      <c r="I15" s="21"/>
    </row>
    <row r="16" spans="1:14" ht="12.75" customHeight="1" x14ac:dyDescent="0.2">
      <c r="A16" s="26"/>
      <c r="B16" s="56" t="s">
        <v>26</v>
      </c>
      <c r="C16" s="58"/>
      <c r="D16" s="65" t="s">
        <v>37</v>
      </c>
      <c r="E16" s="66"/>
      <c r="F16" s="66"/>
      <c r="G16" s="66"/>
      <c r="H16" s="67"/>
      <c r="I16" s="22">
        <f>I13*0.0875</f>
        <v>139.02918749999998</v>
      </c>
    </row>
    <row r="17" spans="1:11" ht="17.25" customHeight="1" x14ac:dyDescent="0.2">
      <c r="A17" s="25">
        <v>8</v>
      </c>
      <c r="B17" s="38" t="s">
        <v>27</v>
      </c>
      <c r="C17" s="53"/>
      <c r="D17" s="38" t="s">
        <v>29</v>
      </c>
      <c r="E17" s="39"/>
      <c r="F17" s="39"/>
      <c r="G17" s="39"/>
      <c r="H17" s="53"/>
      <c r="I17" s="21"/>
    </row>
    <row r="18" spans="1:11" ht="12.75" customHeight="1" x14ac:dyDescent="0.2">
      <c r="A18" s="26"/>
      <c r="B18" s="56" t="s">
        <v>30</v>
      </c>
      <c r="C18" s="58"/>
      <c r="D18" s="65" t="s">
        <v>38</v>
      </c>
      <c r="E18" s="66"/>
      <c r="F18" s="66"/>
      <c r="G18" s="66"/>
      <c r="H18" s="67"/>
      <c r="I18" s="22">
        <f>(I13+I16)*0.14</f>
        <v>241.91078625000003</v>
      </c>
    </row>
    <row r="19" spans="1:11" ht="17.25" customHeight="1" x14ac:dyDescent="0.2">
      <c r="A19" s="25">
        <v>9</v>
      </c>
      <c r="B19" s="38" t="s">
        <v>21</v>
      </c>
      <c r="C19" s="53"/>
      <c r="D19" s="38" t="s">
        <v>9</v>
      </c>
      <c r="E19" s="39"/>
      <c r="F19" s="39"/>
      <c r="G19" s="39"/>
      <c r="H19" s="53"/>
      <c r="I19" s="21"/>
    </row>
    <row r="20" spans="1:11" ht="12.75" customHeight="1" x14ac:dyDescent="0.2">
      <c r="A20" s="26"/>
      <c r="B20" s="56" t="s">
        <v>22</v>
      </c>
      <c r="C20" s="58"/>
      <c r="D20" s="65" t="s">
        <v>39</v>
      </c>
      <c r="E20" s="66"/>
      <c r="F20" s="66"/>
      <c r="G20" s="66"/>
      <c r="H20" s="67"/>
      <c r="I20" s="28">
        <f>(I13+I16)*0.06*2.5</f>
        <v>259.190128125</v>
      </c>
    </row>
    <row r="21" spans="1:11" ht="16.5" customHeight="1" x14ac:dyDescent="0.2">
      <c r="A21" s="16"/>
      <c r="B21" s="1"/>
      <c r="C21" s="17"/>
      <c r="D21" s="62" t="s">
        <v>11</v>
      </c>
      <c r="E21" s="63"/>
      <c r="F21" s="63"/>
      <c r="G21" s="63"/>
      <c r="H21" s="64"/>
      <c r="I21" s="19">
        <f>I20+I18+I16+I14+I13</f>
        <v>4093.221226875</v>
      </c>
    </row>
    <row r="22" spans="1:11" s="2" customFormat="1" x14ac:dyDescent="0.2">
      <c r="A22" s="25">
        <v>10</v>
      </c>
      <c r="B22" s="40" t="s">
        <v>20</v>
      </c>
      <c r="C22" s="41"/>
      <c r="D22" s="41"/>
      <c r="E22" s="41"/>
      <c r="F22" s="42"/>
      <c r="G22" s="68" t="s">
        <v>40</v>
      </c>
      <c r="H22" s="69"/>
      <c r="I22" s="19">
        <f>I21*1.08-1</f>
        <v>4419.6789250250004</v>
      </c>
    </row>
    <row r="23" spans="1:11" s="2" customFormat="1" ht="29.25" customHeight="1" x14ac:dyDescent="0.2">
      <c r="A23" s="7">
        <v>11</v>
      </c>
      <c r="B23" s="73" t="s">
        <v>33</v>
      </c>
      <c r="C23" s="74"/>
      <c r="D23" s="74"/>
      <c r="E23" s="74"/>
      <c r="F23" s="75"/>
      <c r="G23" s="76" t="s">
        <v>41</v>
      </c>
      <c r="H23" s="77"/>
      <c r="I23" s="20">
        <f>I22*4.6+1</f>
        <v>20331.523055115002</v>
      </c>
    </row>
    <row r="24" spans="1:11" s="2" customFormat="1" ht="15.75" customHeight="1" x14ac:dyDescent="0.2">
      <c r="A24" s="29">
        <v>12</v>
      </c>
      <c r="B24" s="33" t="s">
        <v>42</v>
      </c>
      <c r="C24" s="34"/>
      <c r="D24" s="34"/>
      <c r="E24" s="34"/>
      <c r="F24" s="35"/>
      <c r="G24" s="36">
        <v>0.88529999999999998</v>
      </c>
      <c r="H24" s="37"/>
      <c r="I24" s="30">
        <v>18000</v>
      </c>
      <c r="K24" s="32"/>
    </row>
    <row r="25" spans="1:11" s="2" customFormat="1" ht="15.75" customHeight="1" x14ac:dyDescent="0.2">
      <c r="A25" s="78" t="s">
        <v>25</v>
      </c>
      <c r="B25" s="79"/>
      <c r="C25" s="79"/>
      <c r="D25" s="79"/>
      <c r="E25" s="79"/>
      <c r="F25" s="79"/>
      <c r="G25" s="79"/>
      <c r="H25" s="80"/>
      <c r="I25" s="31">
        <f>I24</f>
        <v>18000</v>
      </c>
    </row>
    <row r="26" spans="1:11" s="3" customFormat="1" ht="9.75" hidden="1" customHeight="1" x14ac:dyDescent="0.25">
      <c r="A26" s="14"/>
    </row>
    <row r="27" spans="1:11" s="3" customFormat="1" ht="15" customHeight="1" x14ac:dyDescent="0.25">
      <c r="A27" s="81" t="s">
        <v>43</v>
      </c>
      <c r="B27" s="81"/>
      <c r="C27" s="81"/>
      <c r="D27" s="81"/>
      <c r="E27" s="81"/>
      <c r="F27" s="81"/>
      <c r="G27" s="81"/>
      <c r="H27" s="81"/>
      <c r="I27" s="81"/>
    </row>
    <row r="28" spans="1:11" s="3" customFormat="1" ht="18.75" customHeight="1" x14ac:dyDescent="0.25">
      <c r="A28" s="14"/>
      <c r="B28" s="27"/>
      <c r="C28" s="27"/>
      <c r="D28" s="27"/>
      <c r="E28" s="27"/>
      <c r="F28" s="27"/>
      <c r="G28" s="27"/>
      <c r="H28" s="27"/>
      <c r="I28" s="27"/>
    </row>
    <row r="29" spans="1:11" s="10" customFormat="1" ht="15.75" customHeight="1" x14ac:dyDescent="0.25">
      <c r="A29" s="70" t="s">
        <v>46</v>
      </c>
      <c r="B29" s="70"/>
      <c r="C29" s="70"/>
      <c r="D29" s="70"/>
      <c r="E29" s="70"/>
      <c r="F29" s="70"/>
      <c r="G29" s="71"/>
      <c r="H29" s="71"/>
      <c r="I29" s="71"/>
    </row>
    <row r="30" spans="1:11" s="3" customFormat="1" ht="7.5" customHeight="1" x14ac:dyDescent="0.2"/>
    <row r="31" spans="1:11" s="13" customFormat="1" ht="33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11" ht="15" customHeight="1" x14ac:dyDescent="0.2">
      <c r="G32" s="18"/>
      <c r="I32" s="9"/>
    </row>
    <row r="33" spans="1:9" ht="27" customHeight="1" x14ac:dyDescent="0.2">
      <c r="G33" s="18"/>
      <c r="I33" s="9"/>
    </row>
    <row r="34" spans="1:9" ht="15.75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</row>
    <row r="35" spans="1:9" ht="25.5" customHeight="1" x14ac:dyDescent="0.2"/>
    <row r="36" spans="1:9" ht="34.5" customHeight="1" x14ac:dyDescent="0.2"/>
  </sheetData>
  <mergeCells count="43">
    <mergeCell ref="A29:F29"/>
    <mergeCell ref="G29:I29"/>
    <mergeCell ref="A34:I34"/>
    <mergeCell ref="B23:F23"/>
    <mergeCell ref="G23:H23"/>
    <mergeCell ref="A25:H25"/>
    <mergeCell ref="A27:I27"/>
    <mergeCell ref="B22:F22"/>
    <mergeCell ref="G22:H22"/>
    <mergeCell ref="B17:C17"/>
    <mergeCell ref="D17:H17"/>
    <mergeCell ref="B18:C18"/>
    <mergeCell ref="D18:H18"/>
    <mergeCell ref="B19:C19"/>
    <mergeCell ref="D19:H19"/>
    <mergeCell ref="B20:C20"/>
    <mergeCell ref="D20:H20"/>
    <mergeCell ref="D21:H21"/>
    <mergeCell ref="B14:C14"/>
    <mergeCell ref="D14:H14"/>
    <mergeCell ref="B15:C15"/>
    <mergeCell ref="D15:H15"/>
    <mergeCell ref="B16:C16"/>
    <mergeCell ref="D16:H16"/>
    <mergeCell ref="B11:C11"/>
    <mergeCell ref="D11:F11"/>
    <mergeCell ref="B12:C12"/>
    <mergeCell ref="D12:F12"/>
    <mergeCell ref="B13:C13"/>
    <mergeCell ref="D13:H13"/>
    <mergeCell ref="B10:C10"/>
    <mergeCell ref="D10:F10"/>
    <mergeCell ref="A2:I2"/>
    <mergeCell ref="B4:I4"/>
    <mergeCell ref="A5:I5"/>
    <mergeCell ref="A6:I6"/>
    <mergeCell ref="B7:C7"/>
    <mergeCell ref="D7:F7"/>
    <mergeCell ref="A8:A9"/>
    <mergeCell ref="B8:C8"/>
    <mergeCell ref="D8:F8"/>
    <mergeCell ref="B9:C9"/>
    <mergeCell ref="D9:F9"/>
  </mergeCells>
  <pageMargins left="0.9055118110236221" right="0.15748031496062992" top="0.43307086614173229" bottom="0.15748031496062992" header="0.51181102362204722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геодезия </vt:lpstr>
    </vt:vector>
  </TitlesOfParts>
  <Company>Горизонт Гео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312</dc:creator>
  <cp:lastModifiedBy>Черных Людмила Александровна</cp:lastModifiedBy>
  <cp:lastPrinted>2021-01-21T13:05:34Z</cp:lastPrinted>
  <dcterms:created xsi:type="dcterms:W3CDTF">2010-04-27T06:30:45Z</dcterms:created>
  <dcterms:modified xsi:type="dcterms:W3CDTF">2021-11-01T04:15:12Z</dcterms:modified>
</cp:coreProperties>
</file>