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геодезия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<sst xmlns="http://schemas.openxmlformats.org/spreadsheetml/2006/main" count="50" uniqueCount="50">
  <si>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</si>
  <si>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</si>
  <si>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</si>
  <si>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</si>
  <si>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</si>
  <si>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</si>
  <si>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</si>
  <si>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</si>
  <si>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</si>
  <si>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</si>
  <si>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t>Исполнитель: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ООО "Горизонт-Гео"</t>
    </r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</si>
  <si>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</si>
  <si>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К-2,5 общ.указ.прим.1 </t>
  </si>
  <si>
    <t xml:space="preserve">  </t>
  </si>
  <si>
    <t>Итого:</t>
  </si>
  <si>
    <t>СМЕТА</t>
  </si>
  <si>
    <t>на инженерно-геодезические работы</t>
  </si>
  <si>
    <t xml:space="preserve">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</si>
  <si>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</si>
  <si>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Т.8 п. 3.              
К-0,7 прим. 1                  
К-1,3 прим. 2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</si>
  <si>
    <t>К-0,3 понижающий</t>
  </si>
  <si>
    <t>2360х0,3</t>
  </si>
  <si>
    <t xml:space="preserve">Т.9 п.5,                                                                              К-0,85 общ.указ. П.14.                                                                      К-1,55 выясн подзем.комм.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К-0,5 обновл.примеч.3 к Т.9                                                                                         </t>
  </si>
  <si>
    <t xml:space="preserve">К-1,75 общ.указ. п. 15 "е"     
К -1,1 общ.указ. п. 15 "б"                                         (использование материалов ограниченного пользования)                                                   К-0,5 обновл.примеч. 3 к Т.9   </t>
  </si>
  <si>
    <t>1067х1,75х1,1х0,5</t>
  </si>
  <si>
    <t xml:space="preserve">Т.65 П.2                                                       К -1,1 общ.указ. п. 15 "б"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</si>
  <si>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К -1,1 общ.указ. п. 15 "б"                                                                                                                                                                                            </t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</si>
  <si>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</si>
  <si>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</si>
  <si>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</si>
  <si>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Расходы по внутреннему транспорту</t>
  </si>
  <si>
    <t xml:space="preserve">6% - П.13 общ.указ.                                                                                </t>
  </si>
  <si>
    <t>Т.3 п.2  Районн. коэфф. 1,08</t>
  </si>
  <si>
    <t>Примечание: Сметой предусмотрено выяснение и согласование полноты и характеристик инженерных коммуникаций с составлением акта согласования инженерных коммуникаций с эксплуатирующими организациями.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</si>
  <si>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</si>
  <si>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t>Проверка полноты планов инженерных сетей в экспулуатирующих организациях (согласование сетей)</t>
  </si>
  <si>
    <t xml:space="preserve">Т.4 п.2                                  
</t>
  </si>
  <si>
    <t>К - 0,1125</t>
  </si>
  <si>
    <t>"Газопровод низкого давления от точки подключения до границы земельного участка по адресу: г. Челябинск, Ленинский район, ул. Могилевская, 2А. Технологическое присоединение"</t>
  </si>
  <si>
    <t>Геодезические работы по обновлению инженерно-топографических планов на               застроенной территории М 1:500 кат.2,  0,05га                                                              3284х0,85х1,55х0,5</t>
  </si>
  <si>
    <r>
      <t>Вычерчивание топографических планов на городских планшетах, кат.3,    122х1,1                                                      (0,05га х 4=0,2дм</t>
    </r>
    <r>
      <rPr>
        <sz val="10"/>
        <rFont val="Arial"/>
        <family val="2"/>
      </rPr>
      <t>²</t>
    </r>
    <r>
      <rPr>
        <sz val="10"/>
        <rFont val="Arial CYR"/>
        <family val="2"/>
      </rPr>
      <t>)</t>
    </r>
  </si>
  <si>
    <r>
      <t>Вычерчивание топографических планов на попланшетных кальках,кат.3,   0,2дм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</si>
  <si>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t>1496 х 0,1125</t>
  </si>
  <si>
    <t>(1496+168) х 0,06 х 2,5</t>
  </si>
  <si>
    <t>5431 х 1,08</t>
  </si>
  <si>
    <t>5865,48 х 4,66</t>
  </si>
  <si>
    <t>Договорной понижающий коэффициент - 0,8</t>
  </si>
  <si>
    <t>27333,14 х 0,8</t>
  </si>
  <si>
    <t>Сумма прописью: Двадцать одна тысяча восемьсот шестьдесят шесть рублей 51 коп.</t>
  </si>
  <si>
    <t>Письмо Минстроя России №18410-ИФ/09 от 04.05.2021г. Инфляц. Кф-4,66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</si>
</sst>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79" fontId="11" fillId="0" borderId="10" xfId="62" applyNumberFormat="1" applyFont="1" applyBorder="1" applyAlignment="1">
      <alignment horizontal="left" vertical="center"/>
    </xf>
    <xf numFmtId="179" fontId="11" fillId="0" borderId="10" xfId="62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179" fontId="11" fillId="0" borderId="15" xfId="62" applyNumberFormat="1" applyFont="1" applyBorder="1" applyAlignment="1">
      <alignment horizontal="left" vertical="center"/>
    </xf>
    <xf numFmtId="179" fontId="11" fillId="0" borderId="15" xfId="62" applyNumberFormat="1" applyFont="1" applyBorder="1" applyAlignment="1">
      <alignment vertical="center" wrapText="1"/>
    </xf>
    <xf numFmtId="179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vertical="center" wrapText="1"/>
    </xf>
    <xf numFmtId="179" fontId="2" fillId="0" borderId="10" xfId="62" applyNumberFormat="1" applyFont="1" applyBorder="1" applyAlignment="1">
      <alignment horizontal="center" vertical="center"/>
    </xf>
    <xf numFmtId="179" fontId="2" fillId="0" borderId="12" xfId="62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3" fontId="0" fillId="0" borderId="12" xfId="62" applyNumberFormat="1" applyFont="1" applyBorder="1" applyAlignment="1">
      <alignment vertical="center" wrapText="1"/>
    </xf>
    <xf numFmtId="173" fontId="1" fillId="0" borderId="12" xfId="62" applyNumberFormat="1" applyFont="1" applyBorder="1" applyAlignment="1">
      <alignment vertical="center" wrapText="1"/>
    </xf>
    <xf numFmtId="173" fontId="1" fillId="0" borderId="12" xfId="62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tabSelected="1" zoomScale="130" zoomScaleNormal="130" zoomScalePageLayoutView="0" workbookViewId="0" topLeftCell="A10">
      <selection activeCell="C29" sqref="C29"/>
    </sheetView>
  </sheetViews>
  <sheetFormatPr defaultColWidth="9.00390625" defaultRowHeight="12.75"/>
  <cols>
    <col min="1" max="1" width="7.625" style="1" customWidth="1"/>
    <col min="2" max="2" width="9.00390625" style="1" customWidth="1"/>
    <col min="3" max="3" width="17.125" style="1" customWidth="1"/>
    <col min="4" max="5" width="9.125" style="1" customWidth="1"/>
    <col min="6" max="6" width="21.00390625" style="1" customWidth="1"/>
    <col min="7" max="7" width="7.00390625" style="1" customWidth="1"/>
    <col min="8" max="8" width="10.00390625" style="1" customWidth="1"/>
    <col min="9" max="9" width="11.625" style="1" customWidth="1"/>
  </cols>
  <sheetData>
    <row r="1" s="9" customFormat="1" ht="15.75">
      <c r="E1" s="2" t="s">
        <v>15</v>
      </c>
    </row>
    <row r="2" spans="1:9" s="9" customFormat="1" ht="24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</row>
    <row r="3" spans="1:10" s="11" customFormat="1" ht="48.75" customHeight="1">
      <c r="A3" s="10" t="s">
        <v>8</v>
      </c>
      <c r="B3" s="41" t="s">
        <v>38</v>
      </c>
      <c r="C3" s="41"/>
      <c r="D3" s="41"/>
      <c r="E3" s="41"/>
      <c r="F3" s="41"/>
      <c r="G3" s="41"/>
      <c r="H3" s="41"/>
      <c r="I3" s="41"/>
      <c r="J3" s="11" t="s">
        <v>17</v>
      </c>
    </row>
    <row r="4" spans="1:9" s="11" customFormat="1" ht="19.5" customHeight="1">
      <c r="A4" s="42" t="s">
        <v>11</v>
      </c>
      <c r="B4" s="43"/>
      <c r="C4" s="43"/>
      <c r="D4" s="43"/>
      <c r="E4" s="43"/>
      <c r="F4" s="43"/>
      <c r="G4" s="43"/>
      <c r="H4" s="43"/>
      <c r="I4" s="43"/>
    </row>
    <row r="5" spans="1:9" ht="19.5" customHeight="1">
      <c r="A5" s="44" t="s">
        <v>10</v>
      </c>
      <c r="B5" s="44"/>
      <c r="C5" s="44"/>
      <c r="D5" s="44"/>
      <c r="E5" s="44"/>
      <c r="F5" s="44"/>
      <c r="G5" s="44"/>
      <c r="H5" s="44"/>
      <c r="I5" s="44"/>
    </row>
    <row r="6" spans="1:14" ht="52.5" customHeight="1">
      <c r="A6" s="6" t="s">
        <v>2</v>
      </c>
      <c r="B6" s="45" t="s">
        <v>18</v>
      </c>
      <c r="C6" s="46"/>
      <c r="D6" s="45" t="s">
        <v>0</v>
      </c>
      <c r="E6" s="47"/>
      <c r="F6" s="46"/>
      <c r="G6" s="7" t="s">
        <v>3</v>
      </c>
      <c r="H6" s="6" t="s">
        <v>1</v>
      </c>
      <c r="I6" s="6" t="s">
        <v>4</v>
      </c>
      <c r="N6" t="s">
        <v>13</v>
      </c>
    </row>
    <row r="7" spans="1:9" ht="65.25" customHeight="1">
      <c r="A7" s="19">
        <v>1</v>
      </c>
      <c r="B7" s="48" t="s">
        <v>19</v>
      </c>
      <c r="C7" s="49"/>
      <c r="D7" s="48" t="s">
        <v>34</v>
      </c>
      <c r="E7" s="49"/>
      <c r="F7" s="50"/>
      <c r="G7" s="19">
        <v>1</v>
      </c>
      <c r="H7" s="20">
        <f>5983*0.7*1.3*0.85*0.3</f>
        <v>1388.3551499999999</v>
      </c>
      <c r="I7" s="21">
        <f>1*1388</f>
        <v>1388</v>
      </c>
    </row>
    <row r="8" spans="1:10" ht="18" customHeight="1">
      <c r="A8" s="22"/>
      <c r="B8" s="51" t="s">
        <v>20</v>
      </c>
      <c r="C8" s="52"/>
      <c r="D8" s="51" t="s">
        <v>21</v>
      </c>
      <c r="E8" s="52"/>
      <c r="F8" s="53"/>
      <c r="G8" s="22">
        <v>1</v>
      </c>
      <c r="H8" s="23">
        <f>2360*0.3</f>
        <v>708</v>
      </c>
      <c r="I8" s="24">
        <f>1*708</f>
        <v>708</v>
      </c>
      <c r="J8" s="25"/>
    </row>
    <row r="9" spans="1:9" ht="81.75" customHeight="1">
      <c r="A9" s="54">
        <v>2</v>
      </c>
      <c r="B9" s="56" t="s">
        <v>22</v>
      </c>
      <c r="C9" s="57"/>
      <c r="D9" s="56" t="s">
        <v>39</v>
      </c>
      <c r="E9" s="57"/>
      <c r="F9" s="58"/>
      <c r="G9" s="3">
        <v>0.05</v>
      </c>
      <c r="H9" s="26">
        <f>3284*0.85*1.55*0.5</f>
        <v>2163.335</v>
      </c>
      <c r="I9" s="27">
        <f>0.05*2163</f>
        <v>108.15</v>
      </c>
    </row>
    <row r="10" spans="1:9" ht="63" customHeight="1">
      <c r="A10" s="55"/>
      <c r="B10" s="59" t="s">
        <v>23</v>
      </c>
      <c r="C10" s="60"/>
      <c r="D10" s="61" t="s">
        <v>24</v>
      </c>
      <c r="E10" s="62"/>
      <c r="F10" s="63"/>
      <c r="G10" s="4">
        <v>0.05</v>
      </c>
      <c r="H10" s="28">
        <f>1067*1.75*1.1*0.5</f>
        <v>1026.9875000000002</v>
      </c>
      <c r="I10" s="29">
        <f>0.05*1027</f>
        <v>51.35</v>
      </c>
    </row>
    <row r="11" spans="1:9" ht="42.75" customHeight="1">
      <c r="A11" s="3">
        <v>3</v>
      </c>
      <c r="B11" s="64" t="s">
        <v>25</v>
      </c>
      <c r="C11" s="65"/>
      <c r="D11" s="64" t="s">
        <v>40</v>
      </c>
      <c r="E11" s="66"/>
      <c r="F11" s="65"/>
      <c r="G11" s="39">
        <f>G9*4</f>
        <v>0.2</v>
      </c>
      <c r="H11" s="30">
        <f>122*1.1</f>
        <v>134.20000000000002</v>
      </c>
      <c r="I11" s="31">
        <f>0.2*134</f>
        <v>26.8</v>
      </c>
    </row>
    <row r="12" spans="1:9" ht="42.75" customHeight="1">
      <c r="A12" s="3">
        <v>4</v>
      </c>
      <c r="B12" s="67" t="s">
        <v>26</v>
      </c>
      <c r="C12" s="68"/>
      <c r="D12" s="64" t="s">
        <v>41</v>
      </c>
      <c r="E12" s="66"/>
      <c r="F12" s="65"/>
      <c r="G12" s="39">
        <f>G11</f>
        <v>0.2</v>
      </c>
      <c r="H12" s="30">
        <f>122*0.4*1.1</f>
        <v>53.68000000000001</v>
      </c>
      <c r="I12" s="31">
        <f>0.2*54</f>
        <v>10.8</v>
      </c>
    </row>
    <row r="13" spans="1:9" ht="29.25" customHeight="1">
      <c r="A13" s="5">
        <v>5</v>
      </c>
      <c r="B13" s="64" t="s">
        <v>27</v>
      </c>
      <c r="C13" s="65"/>
      <c r="D13" s="64" t="s">
        <v>28</v>
      </c>
      <c r="E13" s="66"/>
      <c r="F13" s="65"/>
      <c r="G13" s="26">
        <v>1</v>
      </c>
      <c r="H13" s="30">
        <v>320</v>
      </c>
      <c r="I13" s="31">
        <f>G13*H13</f>
        <v>320</v>
      </c>
    </row>
    <row r="14" spans="1:9" ht="38.25" customHeight="1">
      <c r="A14" s="3">
        <v>6</v>
      </c>
      <c r="B14" s="56" t="s">
        <v>29</v>
      </c>
      <c r="C14" s="57"/>
      <c r="D14" s="64" t="s">
        <v>35</v>
      </c>
      <c r="E14" s="66"/>
      <c r="F14" s="65"/>
      <c r="G14" s="26">
        <v>5</v>
      </c>
      <c r="H14" s="30">
        <v>480</v>
      </c>
      <c r="I14" s="31">
        <f>G14*H14</f>
        <v>2400</v>
      </c>
    </row>
    <row r="15" spans="1:9" ht="12.75" customHeight="1">
      <c r="A15" s="5"/>
      <c r="B15" s="69"/>
      <c r="C15" s="70"/>
      <c r="D15" s="71" t="s">
        <v>5</v>
      </c>
      <c r="E15" s="72"/>
      <c r="F15" s="72"/>
      <c r="G15" s="72"/>
      <c r="H15" s="73"/>
      <c r="I15" s="31">
        <f>I9+I7</f>
        <v>1496.15</v>
      </c>
    </row>
    <row r="16" spans="1:9" ht="12.75" customHeight="1">
      <c r="A16" s="5"/>
      <c r="B16" s="69"/>
      <c r="C16" s="70"/>
      <c r="D16" s="71" t="s">
        <v>6</v>
      </c>
      <c r="E16" s="72"/>
      <c r="F16" s="72"/>
      <c r="G16" s="72"/>
      <c r="H16" s="73"/>
      <c r="I16" s="31">
        <f>I8+I10+I11+I12+I13+I14</f>
        <v>3516.95</v>
      </c>
    </row>
    <row r="17" spans="1:9" ht="17.25" customHeight="1">
      <c r="A17" s="3">
        <v>7</v>
      </c>
      <c r="B17" s="56" t="s">
        <v>36</v>
      </c>
      <c r="C17" s="58"/>
      <c r="D17" s="56" t="s">
        <v>30</v>
      </c>
      <c r="E17" s="57"/>
      <c r="F17" s="57"/>
      <c r="G17" s="57"/>
      <c r="H17" s="58"/>
      <c r="I17" s="27"/>
    </row>
    <row r="18" spans="1:9" ht="12.75" customHeight="1">
      <c r="A18" s="4"/>
      <c r="B18" s="61" t="s">
        <v>37</v>
      </c>
      <c r="C18" s="63"/>
      <c r="D18" s="61" t="s">
        <v>42</v>
      </c>
      <c r="E18" s="62"/>
      <c r="F18" s="62"/>
      <c r="G18" s="62"/>
      <c r="H18" s="63"/>
      <c r="I18" s="29">
        <f>I15*0.1125</f>
        <v>168.316875</v>
      </c>
    </row>
    <row r="19" spans="1:9" ht="15.75" customHeight="1">
      <c r="A19" s="3">
        <v>8</v>
      </c>
      <c r="B19" s="56" t="s">
        <v>31</v>
      </c>
      <c r="C19" s="58"/>
      <c r="D19" s="56" t="s">
        <v>7</v>
      </c>
      <c r="E19" s="57"/>
      <c r="F19" s="57"/>
      <c r="G19" s="57"/>
      <c r="H19" s="58"/>
      <c r="I19" s="27"/>
    </row>
    <row r="20" spans="1:9" ht="15.75" customHeight="1">
      <c r="A20" s="4"/>
      <c r="B20" s="61" t="s">
        <v>12</v>
      </c>
      <c r="C20" s="63"/>
      <c r="D20" s="61" t="s">
        <v>43</v>
      </c>
      <c r="E20" s="62"/>
      <c r="F20" s="62"/>
      <c r="G20" s="62"/>
      <c r="H20" s="63"/>
      <c r="I20" s="29">
        <f>(1496+168)*0.06*2.5</f>
        <v>249.60000000000002</v>
      </c>
    </row>
    <row r="21" spans="1:9" ht="12.75">
      <c r="A21" s="32"/>
      <c r="B21" s="14"/>
      <c r="C21" s="15"/>
      <c r="D21" s="71" t="s">
        <v>14</v>
      </c>
      <c r="E21" s="72"/>
      <c r="F21" s="72"/>
      <c r="G21" s="72"/>
      <c r="H21" s="73"/>
      <c r="I21" s="31">
        <f>SUM(I15:I20)</f>
        <v>5431.016875000001</v>
      </c>
    </row>
    <row r="22" spans="1:9" ht="15.75" customHeight="1">
      <c r="A22" s="35">
        <v>9</v>
      </c>
      <c r="B22" s="85" t="s">
        <v>32</v>
      </c>
      <c r="C22" s="86"/>
      <c r="D22" s="86"/>
      <c r="E22" s="86"/>
      <c r="F22" s="87"/>
      <c r="G22" s="74" t="s">
        <v>44</v>
      </c>
      <c r="H22" s="75"/>
      <c r="I22" s="36">
        <f>5431*1.08</f>
        <v>5865.4800000000005</v>
      </c>
    </row>
    <row r="23" spans="1:9" ht="18.75" customHeight="1">
      <c r="A23" s="5">
        <v>10</v>
      </c>
      <c r="B23" s="85" t="s">
        <v>49</v>
      </c>
      <c r="C23" s="86"/>
      <c r="D23" s="86"/>
      <c r="E23" s="86"/>
      <c r="F23" s="87"/>
      <c r="G23" s="74" t="s">
        <v>45</v>
      </c>
      <c r="H23" s="75"/>
      <c r="I23" s="37">
        <f>5865.48*4.66</f>
        <v>27333.1368</v>
      </c>
    </row>
    <row r="24" spans="1:9" ht="18" customHeight="1">
      <c r="A24" s="5">
        <v>11</v>
      </c>
      <c r="B24" s="76" t="s">
        <v>46</v>
      </c>
      <c r="C24" s="77"/>
      <c r="D24" s="77"/>
      <c r="E24" s="77"/>
      <c r="F24" s="78"/>
      <c r="G24" s="79" t="s">
        <v>47</v>
      </c>
      <c r="H24" s="80"/>
      <c r="I24" s="37">
        <f>27333.14*0.8</f>
        <v>21866.512000000002</v>
      </c>
    </row>
    <row r="25" spans="1:9" s="1" customFormat="1" ht="18.75" customHeight="1">
      <c r="A25" s="81" t="s">
        <v>9</v>
      </c>
      <c r="B25" s="82"/>
      <c r="C25" s="82"/>
      <c r="D25" s="82"/>
      <c r="E25" s="82"/>
      <c r="F25" s="82"/>
      <c r="G25" s="82"/>
      <c r="H25" s="83"/>
      <c r="I25" s="38">
        <f>I24</f>
        <v>21866.512000000002</v>
      </c>
    </row>
    <row r="26" s="9" customFormat="1" ht="18.75" customHeight="1">
      <c r="A26" s="33" t="s">
        <v>48</v>
      </c>
    </row>
    <row r="27" spans="1:9" s="13" customFormat="1" ht="25.5" customHeight="1">
      <c r="A27" s="12"/>
      <c r="B27" s="12"/>
      <c r="C27" s="12"/>
      <c r="D27" s="12"/>
      <c r="E27" s="12"/>
      <c r="F27" s="12"/>
      <c r="G27" s="12"/>
      <c r="H27" s="12"/>
      <c r="I27" s="34"/>
    </row>
    <row r="28" spans="4:9" ht="12" customHeight="1">
      <c r="D28" s="18"/>
      <c r="E28" s="18"/>
      <c r="F28" s="18"/>
      <c r="G28" s="17"/>
      <c r="I28" s="8"/>
    </row>
    <row r="29" spans="4:7" ht="12" customHeight="1">
      <c r="D29" s="18"/>
      <c r="E29" s="18"/>
      <c r="F29" s="18"/>
      <c r="G29" s="16"/>
    </row>
    <row r="30" spans="4:7" ht="12" customHeight="1">
      <c r="D30" s="18"/>
      <c r="E30" s="18"/>
      <c r="F30" s="18"/>
      <c r="G30" s="16"/>
    </row>
    <row r="31" spans="4:7" ht="12" customHeight="1">
      <c r="D31" s="18"/>
      <c r="E31" s="18"/>
      <c r="F31" s="18"/>
      <c r="G31" s="16"/>
    </row>
    <row r="32" spans="4:7" ht="12" customHeight="1">
      <c r="D32" s="18"/>
      <c r="E32" s="18"/>
      <c r="F32" s="18"/>
      <c r="G32" s="16"/>
    </row>
    <row r="33" spans="4:7" ht="12" customHeight="1">
      <c r="D33" s="18"/>
      <c r="E33" s="18"/>
      <c r="F33" s="18"/>
      <c r="G33" s="16"/>
    </row>
    <row r="34" spans="1:9" ht="40.5" customHeight="1">
      <c r="A34" s="84" t="s">
        <v>33</v>
      </c>
      <c r="B34" s="84"/>
      <c r="C34" s="84"/>
      <c r="D34" s="84"/>
      <c r="E34" s="84"/>
      <c r="F34" s="84"/>
      <c r="G34" s="84"/>
      <c r="H34" s="84"/>
      <c r="I34" s="84"/>
    </row>
    <row r="35" spans="4:7" ht="12" customHeight="1">
      <c r="D35" s="18"/>
      <c r="E35" s="18"/>
      <c r="F35" s="18"/>
      <c r="G35" s="16"/>
    </row>
    <row r="36" spans="4:7" ht="12" customHeight="1">
      <c r="D36" s="18"/>
      <c r="E36" s="18"/>
      <c r="F36" s="18"/>
      <c r="G36" s="16"/>
    </row>
  </sheetData>
  <sheetProtection/>
  <mergeCells count="44">
    <mergeCell ref="B24:F24"/>
    <mergeCell ref="G24:H24"/>
    <mergeCell ref="A25:H25"/>
    <mergeCell ref="A34:I34"/>
    <mergeCell ref="B20:C20"/>
    <mergeCell ref="D20:H20"/>
    <mergeCell ref="D21:H21"/>
    <mergeCell ref="B22:F22"/>
    <mergeCell ref="G22:H22"/>
    <mergeCell ref="B23:F23"/>
    <mergeCell ref="G23:H23"/>
    <mergeCell ref="B17:C17"/>
    <mergeCell ref="D17:H17"/>
    <mergeCell ref="B18:C18"/>
    <mergeCell ref="D18:H18"/>
    <mergeCell ref="B19:C19"/>
    <mergeCell ref="D19:H19"/>
    <mergeCell ref="B14:C14"/>
    <mergeCell ref="D14:F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F13"/>
    <mergeCell ref="B7:C7"/>
    <mergeCell ref="D7:F7"/>
    <mergeCell ref="B8:C8"/>
    <mergeCell ref="D8:F8"/>
    <mergeCell ref="A9:A10"/>
    <mergeCell ref="B9:C9"/>
    <mergeCell ref="D9:F9"/>
    <mergeCell ref="B10:C10"/>
    <mergeCell ref="D10:F10"/>
    <mergeCell ref="A2:I2"/>
    <mergeCell ref="B3:I3"/>
    <mergeCell ref="A4:I4"/>
    <mergeCell ref="A5:I5"/>
    <mergeCell ref="B6:C6"/>
    <mergeCell ref="D6:F6"/>
  </mergeCells>
  <printOptions/>
  <pageMargins left="0.984251968503937" right="0.15748031496062992" top="0.3937007874015748" bottom="0.15748031496062992" header="0.511811023622047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User</cp:lastModifiedBy>
  <cp:lastPrinted>2021-07-19T08:16:37Z</cp:lastPrinted>
  <dcterms:created xsi:type="dcterms:W3CDTF">2010-04-27T06:30:45Z</dcterms:created>
  <dcterms:modified xsi:type="dcterms:W3CDTF">2021-09-07T05:49:19Z</dcterms:modified>
  <cp:category/>
  <cp:version/>
  <cp:contentType/>
  <cp:contentStatus/>
</cp:coreProperties>
</file>